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P:\Quality\Quality Center\Standards Certifications\"/>
    </mc:Choice>
  </mc:AlternateContent>
  <workbookProtection workbookPassword="E31B" lockStructure="1"/>
  <bookViews>
    <workbookView xWindow="0" yWindow="0" windowWidth="19200" windowHeight="73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C20" i="5" l="1"/>
  <c r="B20" i="5"/>
  <c r="C19" i="5"/>
  <c r="B19" i="5"/>
  <c r="C18" i="5"/>
  <c r="B18" i="5"/>
  <c r="C17" i="5"/>
  <c r="B17" i="5"/>
  <c r="C16" i="5"/>
  <c r="B16" i="5"/>
  <c r="C15" i="5"/>
  <c r="B15" i="5"/>
  <c r="C14" i="5"/>
  <c r="B14" i="5"/>
  <c r="C13" i="5"/>
  <c r="B13" i="5"/>
  <c r="C12" i="5"/>
  <c r="B12" i="5"/>
  <c r="C11" i="5"/>
  <c r="B11" i="5"/>
  <c r="C10" i="5"/>
  <c r="B10" i="5"/>
  <c r="B21" i="5"/>
  <c r="C21" i="5"/>
  <c r="G21" i="5" s="1"/>
  <c r="E21" i="5"/>
  <c r="F21" i="5"/>
  <c r="H21" i="5"/>
  <c r="I21" i="5"/>
  <c r="J21" i="5"/>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c r="B59" i="6"/>
  <c r="G59" i="6" s="1"/>
  <c r="B58" i="6"/>
  <c r="G58" i="6"/>
  <c r="B56" i="6"/>
  <c r="G56" i="6" s="1"/>
  <c r="B55" i="6"/>
  <c r="G55" i="6" s="1"/>
  <c r="B54" i="6"/>
  <c r="G54" i="6" s="1"/>
  <c r="B53" i="6"/>
  <c r="G53" i="6" s="1"/>
  <c r="B50" i="6"/>
  <c r="G50" i="6" s="1"/>
  <c r="H14" i="6"/>
  <c r="H61" i="4"/>
  <c r="B86" i="4"/>
  <c r="B43" i="6" l="1"/>
  <c r="B23" i="6"/>
  <c r="B38" i="6"/>
  <c r="B33" i="6"/>
  <c r="B48" i="6"/>
  <c r="B28" i="6"/>
  <c r="F23" i="6"/>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D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13" i="6" l="1"/>
  <c r="C12" i="6"/>
  <c r="C11" i="6"/>
  <c r="C10" i="6"/>
  <c r="C7" i="6"/>
  <c r="C8" i="6"/>
  <c r="C4" i="6"/>
  <c r="C5"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C22" i="5"/>
  <c r="B104" i="5"/>
  <c r="B101" i="5"/>
  <c r="C89" i="5"/>
  <c r="B88" i="5"/>
  <c r="B85" i="5"/>
  <c r="B74" i="5"/>
  <c r="B69" i="5"/>
  <c r="C68" i="5"/>
  <c r="C66" i="5"/>
  <c r="C61" i="5"/>
  <c r="B60" i="5"/>
  <c r="C58" i="5"/>
  <c r="C54" i="5"/>
  <c r="C53" i="5"/>
  <c r="C50" i="5"/>
  <c r="C46" i="5"/>
  <c r="C45" i="5"/>
  <c r="B42" i="5"/>
  <c r="B38" i="5"/>
  <c r="C37" i="5"/>
  <c r="C35" i="5"/>
  <c r="C33" i="5"/>
  <c r="B31" i="5"/>
  <c r="C30" i="5"/>
  <c r="C23"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F41" i="6"/>
  <c r="B41" i="6"/>
  <c r="F63" i="6"/>
  <c r="G21" i="6"/>
  <c r="H21" i="6" s="1"/>
  <c r="B26" i="6"/>
  <c r="G26" i="6" s="1"/>
  <c r="H26" i="6" s="1"/>
  <c r="C26" i="6" s="1"/>
  <c r="B36" i="6"/>
  <c r="B46" i="6"/>
  <c r="G46" i="6" s="1"/>
  <c r="G31" i="6"/>
  <c r="H22" i="6"/>
  <c r="D22" i="6" s="1"/>
  <c r="G47" i="6"/>
  <c r="G42" i="6"/>
  <c r="K65" i="6"/>
  <c r="C65" i="6" s="1"/>
  <c r="G27" i="6"/>
  <c r="H27" i="6" s="1"/>
  <c r="G32" i="6"/>
  <c r="G43" i="6"/>
  <c r="G38" i="6"/>
  <c r="G35" i="6"/>
  <c r="G28" i="6"/>
  <c r="G33" i="6"/>
  <c r="G41"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H47" i="6" s="1"/>
  <c r="F37" i="6"/>
  <c r="F64" i="6"/>
  <c r="F42" i="6"/>
  <c r="H42" i="6" s="1"/>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G36" i="6" l="1"/>
  <c r="H37" i="6"/>
  <c r="H36" i="6"/>
  <c r="C36" i="6" s="1"/>
  <c r="H41" i="6"/>
  <c r="H25" i="6"/>
  <c r="C25" i="6" s="1"/>
  <c r="V57" i="5"/>
  <c r="R57" i="5" s="1"/>
  <c r="V541" i="5"/>
  <c r="F541" i="5" s="1"/>
  <c r="V73" i="5"/>
  <c r="R73" i="5" s="1"/>
  <c r="V33" i="5"/>
  <c r="G33" i="5" s="1"/>
  <c r="V17" i="5"/>
  <c r="V468" i="5"/>
  <c r="E468" i="5" s="1"/>
  <c r="AB8" i="5"/>
  <c r="V28" i="5"/>
  <c r="AB67" i="5"/>
  <c r="AB23" i="5"/>
  <c r="AB35" i="5"/>
  <c r="V51" i="5"/>
  <c r="G51" i="5" s="1"/>
  <c r="AB58" i="5"/>
  <c r="V64" i="5"/>
  <c r="AB83" i="5"/>
  <c r="AB10" i="5"/>
  <c r="V12" i="5"/>
  <c r="AB20" i="5"/>
  <c r="AB42" i="5"/>
  <c r="V61" i="5"/>
  <c r="G61" i="5" s="1"/>
  <c r="AB101" i="5"/>
  <c r="V22" i="5"/>
  <c r="V6" i="5"/>
  <c r="V13" i="5"/>
  <c r="V18" i="5"/>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V21" i="5"/>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V9" i="5"/>
  <c r="V16" i="5"/>
  <c r="V20" i="5"/>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V10" i="5"/>
  <c r="V11" i="5"/>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V19" i="5"/>
  <c r="AB25" i="5"/>
  <c r="AB29" i="5"/>
  <c r="V39" i="5"/>
  <c r="AB51" i="5"/>
  <c r="AB59" i="5"/>
  <c r="AB72" i="5"/>
  <c r="V86" i="5"/>
  <c r="V25" i="5"/>
  <c r="V32" i="5"/>
  <c r="G32" i="5" s="1"/>
  <c r="V36" i="5"/>
  <c r="G36" i="5" s="1"/>
  <c r="AB46" i="5"/>
  <c r="AB53" i="5"/>
  <c r="V59" i="5"/>
  <c r="G59" i="5" s="1"/>
  <c r="AB66" i="5"/>
  <c r="V77" i="5"/>
  <c r="G77" i="5" s="1"/>
  <c r="V94" i="5"/>
  <c r="G94" i="5" s="1"/>
  <c r="V5" i="5"/>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32" i="6" l="1"/>
  <c r="D36" i="6"/>
  <c r="D25" i="6"/>
  <c r="D35" i="6"/>
  <c r="C35" i="6"/>
  <c r="G57" i="5"/>
  <c r="I57" i="5"/>
  <c r="E57" i="5"/>
  <c r="I541" i="5"/>
  <c r="G541" i="5"/>
  <c r="E541" i="5"/>
  <c r="X541" i="5" s="1"/>
  <c r="H541" i="5"/>
  <c r="J57" i="5"/>
  <c r="R541" i="5"/>
  <c r="F57" i="5"/>
  <c r="H57" i="5"/>
  <c r="G73" i="5"/>
  <c r="F468" i="5"/>
  <c r="J541" i="5"/>
  <c r="F73" i="5"/>
  <c r="H73" i="5"/>
  <c r="J73" i="5"/>
  <c r="I73" i="5"/>
  <c r="J33" i="5"/>
  <c r="R33" i="5"/>
  <c r="R17" i="5"/>
  <c r="F33" i="5"/>
  <c r="I33" i="5"/>
  <c r="E33" i="5"/>
  <c r="X33" i="5" s="1"/>
  <c r="E73" i="5"/>
  <c r="X73" i="5" s="1"/>
  <c r="J468" i="5"/>
  <c r="H468" i="5"/>
  <c r="R468" i="5"/>
  <c r="G468" i="5"/>
  <c r="I468"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R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R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R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R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R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R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R9" i="5"/>
  <c r="H58" i="5"/>
  <c r="R58" i="5"/>
  <c r="F58" i="5"/>
  <c r="E58" i="5"/>
  <c r="J58" i="5"/>
  <c r="I58" i="5"/>
  <c r="E37" i="5"/>
  <c r="H37" i="5"/>
  <c r="I37" i="5"/>
  <c r="R37" i="5"/>
  <c r="F37" i="5"/>
  <c r="J37" i="5"/>
  <c r="H70" i="5"/>
  <c r="J70" i="5"/>
  <c r="E70" i="5"/>
  <c r="I70" i="5"/>
  <c r="F70" i="5"/>
  <c r="R70" i="5"/>
  <c r="R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R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R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R20" i="5"/>
  <c r="R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R18" i="5"/>
  <c r="R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R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R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22" i="5"/>
  <c r="G28" i="5"/>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33" i="5"/>
  <c r="T499" i="5"/>
  <c r="T381" i="5"/>
  <c r="T35"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15" i="5"/>
  <c r="T98" i="5"/>
  <c r="T81" i="5"/>
  <c r="T569" i="5"/>
  <c r="T379" i="5"/>
  <c r="T391" i="5"/>
  <c r="T505" i="5"/>
  <c r="T274" i="5"/>
  <c r="T196" i="5"/>
  <c r="T172" i="5"/>
  <c r="T108" i="5"/>
  <c r="T27"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8" i="5"/>
  <c r="T10" i="5"/>
  <c r="T6" i="5"/>
  <c r="T15" i="5"/>
  <c r="T18" i="5"/>
  <c r="T9" i="5"/>
  <c r="T5" i="5"/>
  <c r="T12" i="5"/>
  <c r="T17" i="5"/>
  <c r="T20" i="5"/>
  <c r="T19" i="5"/>
  <c r="T14" i="5"/>
  <c r="H64" i="6" l="1"/>
  <c r="D64" i="6" s="1"/>
  <c r="C64" i="6"/>
  <c r="C63" i="6"/>
  <c r="C62"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31" i="5"/>
  <c r="S169" i="5"/>
  <c r="S452" i="5"/>
  <c r="S436" i="5"/>
  <c r="S213" i="5"/>
  <c r="S352" i="5"/>
  <c r="S496" i="5"/>
  <c r="S74" i="5"/>
  <c r="S530"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19" i="5"/>
  <c r="S16" i="5"/>
  <c r="S15" i="5"/>
  <c r="S18" i="5"/>
  <c r="S11" i="5"/>
  <c r="S13" i="5"/>
  <c r="S9" i="5"/>
  <c r="S7" i="5"/>
  <c r="S6" i="5"/>
  <c r="S8" i="5"/>
  <c r="S5"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<sst xmlns="http://schemas.openxmlformats.org/spreadsheetml/2006/main" count="21798" uniqueCount="15545">
  <si>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</si>
  <si>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</si>
  <si>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</si>
  <si>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</si>
  <si>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</si>
  <si>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</si>
  <si>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</si>
  <si>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</si>
  <si>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</si>
  <si>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</si>
  <si>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</si>
  <si>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</si>
  <si>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</si>
  <si>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</si>
  <si>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</si>
  <si>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</si>
  <si>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</si>
  <si>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</si>
  <si>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</si>
  <si>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</si>
  <si>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</si>
  <si>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</si>
  <si>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</si>
  <si>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</si>
  <si>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</si>
  <si>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</si>
  <si>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</si>
  <si>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</si>
  <si>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</si>
  <si>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</si>
  <si>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</si>
  <si>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</si>
  <si>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</si>
  <si>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</si>
  <si>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</si>
  <si>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</si>
  <si>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</si>
  <si>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</si>
  <si>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</si>
  <si>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</si>
  <si>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</si>
  <si>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</si>
  <si>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</si>
  <si>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</si>
  <si>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</si>
  <si>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</si>
  <si>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</si>
  <si>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</si>
  <si>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</si>
  <si>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</si>
  <si>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</si>
  <si>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</si>
  <si>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</si>
  <si>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</si>
  <si>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</si>
  <si>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</si>
  <si>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</si>
  <si>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</si>
  <si>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</si>
  <si>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</si>
  <si>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</si>
  <si>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</si>
  <si>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</si>
  <si>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</si>
  <si>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</si>
  <si>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</si>
  <si>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</si>
  <si>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</si>
  <si>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</si>
  <si>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</si>
  <si>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</si>
  <si>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</si>
  <si>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</si>
  <si>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</si>
  <si>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</si>
  <si>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</si>
  <si>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</si>
  <si>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</si>
  <si>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</si>
  <si>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</si>
  <si>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</si>
  <si>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</si>
  <si>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</si>
  <si>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</si>
  <si>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</si>
  <si>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</si>
  <si>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</si>
  <si>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</si>
  <si>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</si>
  <si>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</si>
  <si>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</si>
  <si>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</si>
  <si>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</si>
  <si>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</si>
  <si>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</si>
  <si>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</si>
  <si>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</si>
  <si>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</si>
  <si>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</si>
  <si>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</si>
  <si>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</si>
  <si>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</si>
  <si>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</si>
  <si>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</si>
  <si>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</si>
  <si>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</si>
  <si>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</si>
  <si>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</si>
  <si>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</si>
  <si>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</si>
  <si>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</si>
  <si>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</si>
  <si>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</si>
  <si>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</si>
  <si>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</si>
  <si>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</si>
  <si>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</si>
  <si>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</si>
  <si>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</si>
  <si>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</si>
  <si>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</si>
  <si>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</si>
  <si>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</si>
  <si>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</si>
  <si>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</si>
  <si>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</si>
  <si>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</si>
  <si>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</si>
  <si>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</si>
  <si>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</si>
  <si>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</si>
  <si>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</si>
  <si>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</si>
  <si>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</si>
  <si>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</si>
  <si>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</si>
  <si>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</si>
  <si>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</si>
  <si>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</si>
  <si>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</si>
  <si>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</si>
  <si>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</si>
  <si>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</si>
  <si>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</si>
  <si>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</si>
  <si>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</si>
  <si>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</si>
  <si>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</si>
  <si>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</si>
  <si>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</si>
  <si>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</si>
  <si>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</si>
  <si>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</si>
  <si>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</si>
  <si>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</si>
  <si>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</si>
  <si>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</si>
  <si>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</si>
  <si>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</si>
  <si>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</si>
  <si>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</si>
  <si>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</si>
  <si>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</si>
  <si>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</si>
  <si>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</si>
  <si>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</si>
  <si>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</si>
  <si>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</si>
  <si>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</si>
  <si>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</si>
  <si>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</si>
  <si>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</si>
  <si>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</si>
  <si>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</si>
  <si>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</si>
  <si>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</si>
  <si>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</si>
  <si>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</si>
  <si>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</si>
  <si>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</si>
  <si>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</si>
  <si>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</si>
  <si>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</si>
  <si>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</si>
  <si>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</si>
  <si>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</si>
  <si>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</si>
  <si>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</si>
  <si>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</si>
  <si>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</si>
  <si>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</si>
  <si>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</si>
  <si>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</si>
  <si>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</si>
  <si>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</si>
  <si>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</si>
  <si>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</si>
  <si>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</si>
  <si>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</si>
  <si>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</si>
  <si>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</si>
  <si>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</si>
  <si>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</si>
  <si>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</si>
  <si>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</si>
  <si>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</si>
  <si>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</si>
  <si>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</si>
  <si>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</si>
  <si>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</si>
  <si>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</si>
  <si>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</si>
  <si>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</si>
  <si>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</si>
  <si>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</si>
  <si>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</si>
  <si>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</si>
  <si>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</si>
  <si>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</si>
  <si>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</si>
  <si>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</si>
  <si>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</si>
  <si>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</si>
  <si>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</si>
  <si>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</si>
  <si>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</si>
  <si>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</si>
  <si>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</si>
  <si>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</si>
  <si>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</si>
  <si>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</si>
  <si>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</si>
  <si>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</si>
  <si>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</si>
  <si>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</si>
  <si>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</si>
  <si>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</si>
  <si>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</si>
  <si>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</si>
  <si>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</si>
  <si>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</si>
  <si>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</si>
  <si>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</si>
  <si>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</si>
  <si>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</si>
  <si>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</si>
  <si>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</si>
  <si>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</si>
  <si>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</si>
  <si>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</si>
  <si>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</si>
  <si>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</si>
  <si>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</si>
  <si>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</si>
  <si>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</si>
  <si>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</si>
  <si>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</si>
  <si>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</si>
  <si>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</si>
  <si>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</si>
  <si>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</si>
  <si>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</si>
  <si>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</si>
  <si>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</si>
  <si>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</si>
  <si>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</si>
  <si>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</si>
  <si>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</si>
  <si>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</si>
  <si>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</si>
  <si>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</si>
  <si>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</si>
  <si>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</si>
  <si>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</si>
  <si>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</si>
  <si>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</si>
  <si>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</si>
  <si>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</si>
  <si>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</si>
  <si>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</si>
  <si>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</si>
  <si>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</si>
  <si>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</si>
  <si>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</si>
  <si>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</si>
  <si>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</si>
  <si>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</si>
  <si>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</si>
  <si>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</si>
  <si>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</si>
  <si>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</si>
  <si>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</si>
  <si>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</si>
  <si>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</si>
  <si>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</si>
  <si>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</si>
  <si>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</si>
  <si>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</si>
  <si>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</si>
  <si>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</si>
  <si>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</si>
  <si>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</si>
  <si>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</si>
  <si>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</si>
  <si>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</si>
  <si>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</si>
  <si>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</si>
  <si>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</si>
  <si>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</si>
  <si>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</si>
  <si>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</si>
  <si>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</si>
  <si>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</si>
  <si>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</si>
  <si>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</si>
  <si>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</si>
  <si>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</si>
  <si>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</si>
  <si>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</si>
  <si>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</si>
  <si>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</si>
  <si>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</si>
  <si>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</si>
  <si>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</si>
  <si>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</si>
  <si>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</si>
  <si>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</si>
  <si>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</si>
  <si>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</si>
  <si>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</si>
  <si>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</si>
  <si>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</si>
  <si>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</si>
  <si>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</si>
  <si>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</si>
  <si>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</si>
  <si>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</si>
  <si>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</si>
  <si>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</si>
  <si>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</si>
  <si>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</si>
  <si>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</si>
  <si>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</si>
  <si>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</si>
  <si>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</si>
  <si>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</si>
  <si>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</si>
  <si>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</si>
  <si>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</si>
  <si>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</si>
  <si>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</si>
  <si>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</si>
  <si>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</si>
  <si>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</si>
  <si>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</si>
  <si>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</si>
  <si>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</si>
  <si>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</si>
  <si>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</si>
  <si>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</si>
  <si>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</si>
  <si>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</si>
  <si>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</si>
  <si>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</si>
  <si>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</si>
  <si>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</si>
  <si>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</si>
  <si>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</si>
  <si>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</si>
  <si>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</si>
  <si>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</si>
  <si>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</si>
  <si>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</si>
  <si>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</si>
  <si>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</si>
  <si>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</si>
  <si>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</si>
  <si>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</si>
  <si>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</si>
  <si>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</si>
  <si>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</si>
  <si>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</si>
  <si>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</si>
  <si>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</si>
  <si>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</si>
  <si>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</si>
  <si>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</si>
  <si>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</si>
  <si>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</si>
  <si>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</si>
  <si>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</si>
  <si>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</si>
  <si>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</si>
  <si>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</si>
  <si>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</si>
  <si>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</si>
  <si>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</si>
  <si>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</si>
  <si>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</si>
  <si>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</si>
  <si>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</si>
  <si>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</si>
  <si>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</si>
  <si>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</si>
  <si>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</si>
  <si>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</si>
  <si>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</si>
  <si>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</si>
  <si>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</si>
  <si>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</si>
  <si>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</si>
  <si>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</si>
  <si>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</si>
  <si>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</si>
  <si>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</si>
  <si>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</si>
  <si>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</si>
  <si>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</si>
  <si>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</si>
  <si>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</si>
  <si>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</si>
  <si>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</si>
  <si>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</si>
  <si>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</si>
  <si>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</si>
  <si>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</si>
  <si>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</si>
  <si>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</si>
  <si>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</si>
  <si>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</si>
  <si>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</si>
  <si>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</si>
  <si>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</si>
  <si>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</si>
  <si>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</si>
  <si>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</si>
  <si>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</si>
  <si>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</si>
  <si>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</si>
  <si>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</si>
  <si>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</si>
  <si>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</si>
  <si>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</si>
  <si>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</si>
  <si>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</si>
  <si>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</si>
  <si>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</si>
  <si>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</si>
  <si>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</si>
  <si>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</si>
  <si>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</si>
  <si>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</si>
  <si>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</si>
  <si>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</si>
  <si>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</si>
  <si>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</si>
  <si>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</si>
  <si>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</si>
  <si>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</si>
  <si>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</si>
  <si>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</si>
  <si>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</si>
  <si>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</si>
  <si>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</si>
  <si>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</si>
  <si>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</si>
  <si>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</si>
  <si>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</si>
  <si>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</si>
  <si>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</si>
  <si>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</si>
  <si>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</si>
  <si>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</si>
  <si>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</si>
  <si>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</si>
  <si>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</si>
  <si>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</si>
  <si>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</si>
  <si>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</si>
  <si>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</si>
  <si>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</si>
  <si>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</si>
  <si>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</si>
  <si>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</si>
  <si>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</si>
  <si>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</si>
  <si>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</si>
  <si>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</si>
  <si>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</si>
  <si>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</si>
  <si>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</si>
  <si>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</si>
  <si>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</si>
  <si>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</si>
  <si>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</si>
  <si>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</si>
  <si>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</si>
  <si>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</si>
  <si>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</si>
  <si>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</si>
  <si>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</si>
  <si>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</si>
  <si>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</si>
  <si>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</si>
  <si>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</si>
  <si>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</si>
  <si>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</si>
  <si>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</si>
  <si>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</si>
  <si>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</si>
  <si>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</si>
  <si>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</si>
  <si>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</si>
  <si>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</si>
  <si>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</si>
  <si>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</si>
  <si>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</si>
  <si>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</si>
  <si>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</si>
  <si>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</si>
  <si>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</si>
  <si>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</si>
  <si>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</si>
  <si>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</si>
  <si>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</si>
  <si>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</si>
  <si>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</si>
  <si>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</si>
  <si>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</si>
  <si>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</si>
  <si>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</si>
  <si>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</si>
  <si>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</si>
  <si>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</si>
  <si>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</si>
  <si>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</si>
  <si>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</si>
  <si>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</si>
  <si>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</si>
  <si>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</si>
  <si>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</si>
  <si>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</si>
  <si>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</si>
  <si>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</si>
  <si>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</si>
  <si>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</si>
  <si>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</si>
  <si>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</si>
  <si>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</si>
  <si>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</si>
  <si>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</si>
  <si>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</si>
  <si>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</si>
  <si>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</si>
  <si>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</si>
  <si>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</si>
  <si>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</si>
  <si>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</si>
  <si>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</si>
  <si>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</si>
  <si>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</si>
  <si>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</si>
  <si>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</si>
  <si>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</si>
  <si>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</si>
  <si>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</si>
  <si>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</si>
  <si>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</si>
  <si>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</si>
  <si>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</si>
  <si>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</si>
  <si>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</si>
  <si>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</si>
  <si>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</si>
  <si>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</si>
  <si>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</si>
  <si>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</si>
  <si>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</si>
  <si>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</si>
  <si>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</si>
  <si>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</si>
  <si>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</si>
  <si>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</si>
  <si>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</si>
  <si>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</si>
  <si>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</si>
  <si>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</si>
  <si>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</si>
  <si>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</si>
  <si>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</si>
  <si>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</si>
  <si>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</si>
  <si>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</si>
  <si>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</si>
  <si>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</si>
  <si>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</si>
  <si>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</si>
  <si>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</si>
  <si>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</si>
  <si>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</si>
  <si>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</si>
  <si>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</si>
  <si>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</si>
  <si>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</si>
  <si>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</si>
  <si>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</si>
  <si>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</si>
  <si>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</si>
  <si>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</si>
  <si>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</si>
  <si>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</si>
  <si>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</si>
  <si>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</si>
  <si>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</si>
  <si>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</si>
  <si>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</si>
  <si>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</si>
  <si>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</si>
  <si>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</si>
  <si>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</si>
  <si>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</si>
  <si>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</si>
  <si>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</si>
  <si>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</si>
  <si>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</si>
  <si>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</si>
  <si>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</si>
  <si>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</si>
  <si>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</si>
  <si>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</si>
  <si>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</si>
  <si>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</si>
  <si>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</si>
  <si>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</si>
  <si>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</si>
  <si>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</si>
  <si>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</si>
  <si>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</si>
  <si>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</si>
  <si>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</si>
  <si>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</si>
  <si>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</si>
  <si>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</si>
  <si>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</si>
  <si>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</si>
  <si>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</si>
  <si>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</si>
  <si>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</si>
  <si>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</si>
  <si>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</si>
  <si>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</si>
  <si>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</si>
  <si>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</si>
  <si>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</si>
  <si>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</si>
  <si>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</si>
  <si>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</si>
  <si>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</si>
  <si>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</si>
  <si>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</si>
  <si>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</si>
  <si>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</si>
  <si>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</si>
  <si>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</si>
  <si>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</si>
  <si>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</si>
  <si>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</si>
  <si>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</si>
  <si>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</si>
  <si>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</si>
  <si>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</si>
  <si>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</si>
  <si>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</si>
  <si>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</si>
  <si>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</si>
  <si>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</si>
  <si>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</si>
  <si>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</si>
  <si>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</si>
  <si>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</si>
  <si>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</si>
  <si>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</si>
  <si>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</si>
  <si>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</si>
  <si>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</si>
  <si>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</si>
  <si>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</si>
  <si>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</si>
  <si>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</si>
  <si>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</si>
  <si>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</si>
  <si>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</si>
  <si>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</si>
  <si>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</si>
  <si>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</si>
  <si>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</si>
  <si>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</si>
  <si>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</si>
  <si>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</si>
  <si>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</si>
  <si>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</si>
  <si>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</si>
  <si>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</si>
  <si>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</si>
  <si>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</si>
  <si>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</si>
  <si>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</si>
  <si>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</si>
  <si>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</si>
  <si>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</si>
  <si>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</si>
  <si>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</si>
  <si>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</si>
  <si>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</si>
  <si>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</si>
  <si>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</si>
  <si>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</si>
  <si>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</si>
  <si>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</si>
  <si>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</si>
  <si>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</si>
  <si>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</si>
  <si>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</si>
  <si>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</si>
  <si>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</si>
  <si>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</si>
  <si>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</si>
  <si>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</si>
  <si>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</si>
  <si>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</si>
  <si>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</si>
  <si>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</si>
  <si>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</si>
  <si>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</si>
  <si>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</si>
  <si>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</si>
  <si>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</si>
  <si>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</si>
  <si>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</si>
  <si>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</si>
  <si>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</si>
  <si>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</si>
  <si>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</si>
  <si>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</si>
  <si>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</si>
  <si>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</si>
  <si>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</si>
  <si>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</si>
  <si>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</si>
  <si>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</si>
  <si>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</si>
  <si>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</si>
  <si>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</si>
  <si>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</si>
  <si>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</si>
  <si>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</si>
  <si>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</si>
  <si>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</si>
  <si>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</si>
  <si>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</si>
  <si>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</si>
  <si>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</si>
  <si>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</si>
  <si>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</si>
  <si>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</si>
  <si>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</si>
  <si>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</si>
  <si>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</si>
  <si>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</si>
  <si>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</si>
  <si>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</si>
  <si>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</si>
  <si>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</si>
  <si>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</si>
  <si>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</si>
  <si>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</si>
  <si>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</si>
  <si>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</si>
  <si>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</si>
  <si>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</si>
  <si>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</si>
  <si>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</si>
  <si>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</si>
  <si>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</si>
  <si>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</si>
  <si>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</si>
  <si>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</si>
  <si>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</si>
  <si>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</si>
  <si>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</si>
  <si>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</si>
  <si>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</si>
  <si>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</si>
  <si>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</si>
  <si>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</si>
  <si>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</si>
  <si>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</si>
  <si>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</si>
  <si>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</si>
  <si>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</si>
  <si>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</si>
  <si>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</si>
  <si>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</si>
  <si>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</si>
  <si>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</si>
  <si>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</si>
  <si>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</si>
  <si>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</si>
  <si>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</si>
  <si>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</si>
  <si>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</si>
  <si>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</si>
  <si>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</si>
  <si>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</si>
  <si>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</si>
  <si>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</si>
  <si>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</si>
  <si>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</si>
  <si>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</si>
  <si>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</si>
  <si>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</si>
  <si>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</si>
  <si>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</si>
  <si>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</si>
  <si>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</si>
  <si>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</si>
  <si>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</si>
  <si>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</si>
  <si>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</si>
  <si>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</si>
  <si>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</si>
  <si>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</si>
  <si>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</si>
  <si>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</si>
  <si>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</si>
  <si>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</si>
  <si>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</si>
  <si>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</si>
  <si>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</si>
  <si>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</si>
  <si>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</si>
  <si>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</si>
  <si>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</si>
  <si>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</si>
  <si>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</si>
  <si>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</si>
  <si>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</si>
  <si>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</si>
  <si>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</si>
  <si>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</si>
  <si>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</si>
  <si>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</si>
  <si>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</si>
  <si>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</si>
  <si>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</si>
  <si>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</si>
  <si>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</si>
  <si>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</si>
  <si>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</si>
  <si>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</si>
  <si>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</si>
  <si>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</si>
  <si>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</si>
  <si>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</si>
  <si>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</si>
  <si>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</si>
  <si>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</si>
  <si>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</si>
  <si>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</si>
  <si>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</si>
  <si>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</si>
  <si>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</si>
  <si>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</si>
  <si>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</si>
  <si>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</si>
  <si>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</si>
  <si>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</si>
  <si>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</si>
  <si>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</si>
  <si>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</si>
  <si>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</si>
  <si>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</si>
  <si>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</si>
  <si>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</si>
  <si>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</si>
  <si>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</si>
  <si>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</si>
  <si>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</si>
  <si>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</si>
  <si>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</si>
  <si>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</si>
  <si>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</si>
  <si>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</si>
  <si>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</si>
  <si>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</si>
  <si>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</si>
  <si>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</si>
  <si>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</si>
  <si>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</si>
  <si>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</si>
  <si>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</si>
  <si>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</si>
  <si>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</si>
  <si>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</si>
  <si>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</si>
  <si>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</si>
  <si>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</si>
  <si>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</si>
  <si>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</si>
  <si>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</si>
  <si>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</si>
  <si>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</si>
  <si>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</si>
  <si>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</si>
  <si>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</si>
  <si>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</si>
  <si>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</si>
  <si>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</si>
  <si>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</si>
  <si>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</si>
  <si>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</si>
  <si>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</si>
  <si>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</si>
  <si>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</si>
  <si>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</si>
  <si>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</si>
  <si>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</si>
  <si>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</si>
  <si>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</si>
  <si>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</si>
  <si>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</si>
  <si>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</si>
  <si>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</si>
  <si>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</si>
  <si>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</si>
  <si>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</si>
  <si>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</si>
  <si>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</si>
  <si>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</si>
  <si>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</si>
  <si>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</si>
  <si>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</si>
  <si>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</si>
  <si>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</si>
  <si>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</si>
  <si>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</si>
  <si>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</si>
  <si>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</si>
  <si>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</si>
  <si>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</si>
  <si>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</si>
  <si>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</si>
  <si>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</si>
  <si>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</si>
  <si>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</si>
  <si>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</si>
  <si>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</si>
  <si>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</si>
  <si>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</si>
  <si>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</si>
  <si>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</si>
  <si>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</si>
  <si>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</si>
  <si>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</si>
  <si>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</si>
  <si>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</si>
  <si>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</si>
  <si>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</si>
  <si>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</si>
  <si>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</si>
  <si>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</si>
  <si>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</si>
  <si>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</si>
  <si>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</si>
  <si>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</si>
  <si>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</si>
  <si>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</si>
  <si>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</si>
  <si>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</si>
  <si>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</si>
  <si>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</si>
  <si>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</si>
  <si>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</si>
  <si>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</si>
  <si>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</si>
  <si>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</si>
  <si>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</si>
  <si>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</si>
  <si>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</si>
  <si>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</si>
  <si>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</si>
  <si>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</si>
  <si>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</si>
  <si>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</si>
  <si>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</si>
  <si>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</si>
  <si>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</si>
  <si>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</si>
  <si>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</si>
  <si>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</si>
  <si>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</si>
  <si>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</si>
  <si>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</si>
  <si>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</si>
  <si>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</si>
  <si>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</si>
  <si>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</si>
  <si>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</si>
  <si>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</si>
  <si>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</si>
  <si>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</si>
  <si>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</si>
  <si>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</si>
  <si>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</si>
  <si>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</si>
  <si>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</si>
  <si>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</si>
  <si>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</si>
  <si>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</si>
  <si>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</si>
  <si>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</si>
  <si>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</si>
  <si>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</si>
  <si>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</si>
  <si>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</si>
  <si>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</si>
  <si>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</si>
  <si>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</si>
  <si>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</si>
  <si>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</si>
  <si>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</si>
  <si>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</si>
  <si>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</si>
  <si>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</si>
  <si>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</si>
  <si>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</si>
  <si>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</si>
  <si>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</si>
  <si>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</si>
  <si>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</si>
  <si>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</si>
  <si>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</si>
  <si>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</si>
  <si>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</si>
  <si>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</si>
  <si>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</si>
  <si>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</si>
  <si>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</si>
  <si>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</si>
  <si>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</si>
  <si>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</si>
  <si>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</si>
  <si>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</si>
  <si>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</si>
  <si>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</si>
  <si>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</si>
  <si>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</si>
  <si>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</si>
  <si>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</si>
  <si>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</si>
  <si>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</si>
  <si>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</si>
  <si>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</si>
  <si>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</si>
  <si>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</si>
  <si>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</si>
  <si>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</si>
  <si>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</si>
  <si>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</si>
  <si>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</si>
  <si>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</si>
  <si>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</si>
  <si>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</si>
  <si>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</si>
  <si>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</si>
  <si>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</si>
  <si>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</si>
  <si>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</si>
  <si>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</si>
  <si>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</si>
  <si>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</si>
  <si>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</si>
  <si>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</si>
  <si>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</si>
  <si>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</si>
  <si>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</si>
  <si>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</si>
  <si>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</si>
  <si>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</si>
  <si>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</si>
  <si>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</si>
  <si>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</si>
  <si>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</si>
  <si>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</si>
  <si>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</si>
  <si>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</si>
  <si>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</si>
  <si>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</si>
  <si>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</si>
  <si>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</si>
  <si>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</si>
  <si>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</si>
  <si>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</si>
  <si>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</si>
  <si>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</si>
  <si>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</si>
  <si>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</si>
  <si>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</si>
  <si>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</si>
  <si>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</si>
  <si>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</si>
  <si>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</si>
  <si>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</si>
  <si>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</si>
  <si>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</si>
  <si>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</si>
  <si>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</si>
  <si>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</si>
  <si>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</si>
  <si>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</si>
  <si>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</si>
  <si>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</si>
  <si>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</si>
  <si>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</si>
  <si>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</si>
  <si>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</si>
  <si>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</si>
  <si>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</si>
  <si>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</si>
  <si>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</si>
  <si>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</si>
  <si>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</si>
  <si>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</si>
  <si>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</si>
  <si>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</si>
  <si>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</si>
  <si>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</si>
  <si>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</si>
  <si>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</si>
  <si>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</si>
  <si>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</si>
  <si>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</si>
  <si>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</si>
  <si>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</si>
  <si>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</si>
  <si>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</si>
  <si>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</si>
  <si>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</si>
  <si>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</si>
  <si>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</si>
  <si>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</si>
  <si>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</si>
  <si>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</si>
  <si>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</si>
  <si>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</si>
  <si>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</si>
  <si>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</si>
  <si>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</si>
  <si>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</si>
  <si>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</si>
  <si>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</si>
  <si>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</si>
  <si>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</si>
  <si>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</si>
  <si>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</si>
  <si>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</si>
  <si>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</si>
  <si>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</si>
  <si>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</si>
  <si>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</si>
  <si>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</si>
  <si>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</si>
  <si>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</si>
  <si>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</si>
  <si>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</si>
  <si>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</si>
  <si>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</si>
  <si>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</si>
  <si>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</si>
  <si>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</si>
  <si>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</si>
  <si>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</si>
  <si>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</si>
  <si>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</si>
  <si>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</si>
  <si>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</si>
  <si>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</si>
  <si>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</si>
  <si>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</si>
  <si>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</si>
  <si>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</si>
  <si>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</si>
  <si>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</si>
  <si>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</si>
  <si>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</si>
  <si>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</si>
  <si>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</si>
  <si>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</si>
  <si>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</si>
  <si>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</si>
  <si>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</si>
  <si>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</si>
  <si>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</si>
  <si>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</si>
  <si>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</si>
  <si>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</si>
  <si>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</si>
  <si>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</si>
  <si>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</si>
  <si>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</si>
  <si>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</si>
  <si>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</si>
  <si>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</si>
  <si>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</si>
  <si>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</si>
  <si>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</si>
  <si>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</si>
  <si>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</si>
  <si>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</si>
  <si>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</si>
  <si>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</si>
  <si>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</si>
  <si>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</si>
  <si>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</si>
  <si>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</si>
  <si>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</si>
  <si>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</si>
  <si>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</si>
  <si>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</si>
  <si>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</si>
  <si>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</si>
  <si>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</si>
  <si>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</si>
  <si>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</si>
  <si>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</si>
  <si>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</si>
  <si>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</si>
  <si>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</si>
  <si>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</si>
  <si>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</si>
  <si>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</si>
  <si>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</si>
  <si>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</si>
  <si>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</si>
  <si>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</si>
  <si>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</si>
  <si>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</si>
  <si>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</si>
  <si>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</si>
  <si>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</si>
  <si>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</si>
  <si>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</si>
  <si>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</si>
  <si>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</si>
  <si>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</si>
  <si>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</si>
  <si>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</si>
  <si>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</si>
  <si>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</si>
  <si>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</si>
  <si>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</si>
  <si>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</si>
  <si>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</si>
  <si>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</si>
  <si>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</si>
  <si>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</si>
  <si>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</si>
  <si>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</si>
  <si>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</si>
  <si>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</si>
  <si>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</si>
  <si>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</si>
  <si>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</si>
  <si>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</si>
  <si>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</si>
  <si>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</si>
  <si>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</si>
  <si>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</si>
  <si>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</si>
  <si>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</si>
  <si>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</si>
  <si>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</si>
  <si>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</si>
  <si>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</si>
  <si>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</si>
  <si>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</si>
  <si>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</si>
  <si>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</si>
  <si>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</si>
  <si>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</si>
  <si>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</si>
  <si>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</si>
  <si>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</si>
  <si>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</si>
  <si>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</si>
  <si>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</si>
  <si>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</si>
  <si>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</si>
  <si>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</si>
  <si>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</si>
  <si>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</si>
  <si>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</si>
  <si>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</si>
  <si>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</si>
  <si>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</si>
  <si>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</si>
  <si>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</si>
  <si>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</si>
  <si>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</si>
  <si>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</si>
  <si>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</si>
  <si>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</si>
  <si>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</si>
  <si>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</si>
  <si>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</si>
  <si>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</si>
  <si>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</si>
  <si>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</si>
  <si>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</si>
  <si>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</si>
  <si>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</si>
  <si>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</si>
  <si>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</si>
  <si>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</si>
  <si>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</si>
  <si>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</si>
  <si>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</si>
  <si>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</si>
  <si>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</si>
  <si>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</si>
  <si>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</si>
  <si>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</si>
  <si>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</si>
  <si>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</si>
  <si>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</si>
  <si>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</si>
  <si>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</si>
  <si>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</si>
  <si>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</si>
  <si>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</si>
  <si>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</si>
  <si>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</si>
  <si>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</si>
  <si>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</si>
  <si>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</si>
  <si>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</si>
  <si>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</si>
  <si>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</si>
  <si>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</si>
  <si>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</si>
  <si>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</si>
  <si>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</si>
  <si>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</si>
  <si>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</si>
  <si>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</si>
  <si>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</si>
  <si>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</si>
  <si>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</si>
  <si>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</si>
  <si>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</si>
  <si>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</si>
  <si>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</si>
  <si>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</si>
  <si>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</si>
  <si>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</si>
  <si>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</si>
  <si>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</si>
  <si>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</si>
  <si>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</si>
  <si>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</si>
  <si>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</si>
  <si>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</si>
  <si>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</si>
  <si>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</si>
  <si>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</si>
  <si>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</si>
  <si>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</si>
  <si>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</si>
  <si>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</si>
  <si>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</si>
  <si>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</si>
  <si>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</si>
  <si>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</si>
  <si>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</si>
  <si>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</si>
  <si>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</si>
  <si>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</si>
  <si>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</si>
  <si>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</si>
  <si>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</si>
  <si>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</si>
  <si>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</si>
  <si>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</si>
  <si>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</si>
  <si>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</si>
  <si>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</si>
  <si>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</si>
  <si>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</si>
  <si>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</si>
  <si>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</si>
  <si>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</si>
  <si>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</si>
  <si>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</si>
  <si>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</si>
  <si>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</si>
  <si>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</si>
  <si>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</si>
  <si>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</si>
  <si>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</si>
  <si>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</si>
  <si>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</si>
  <si>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</si>
  <si>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</si>
  <si>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</si>
  <si>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</si>
  <si>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</si>
  <si>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</si>
  <si>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</si>
  <si>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</si>
  <si>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</si>
  <si>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</si>
  <si>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</si>
  <si>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</si>
  <si>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</si>
  <si>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</si>
  <si>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</si>
  <si>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</si>
  <si>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</si>
  <si>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</si>
  <si>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</si>
  <si>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</si>
  <si>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</si>
  <si>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</si>
  <si>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</si>
  <si>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</si>
  <si>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</si>
  <si>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</si>
  <si>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</si>
  <si>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</si>
  <si>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</si>
  <si>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</si>
  <si>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</si>
  <si>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</si>
  <si>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</si>
  <si>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</si>
  <si>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</si>
  <si>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</si>
  <si>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</si>
  <si>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</si>
  <si>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</si>
  <si>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</si>
  <si>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</si>
  <si>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</si>
  <si>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</si>
  <si>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</si>
  <si>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</si>
  <si>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</si>
  <si>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</si>
  <si>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</si>
  <si>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</si>
  <si>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</si>
  <si>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</si>
  <si>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</si>
  <si>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</si>
  <si>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</si>
  <si>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</si>
  <si>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</si>
  <si>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</si>
  <si>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</si>
  <si>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</si>
  <si>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</si>
  <si>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</si>
  <si>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</si>
  <si>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</si>
  <si>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</si>
  <si>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</si>
  <si>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</si>
  <si>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</si>
  <si>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</si>
  <si>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</si>
  <si>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</si>
  <si>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</si>
  <si>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</si>
  <si>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</si>
  <si>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</si>
  <si>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</si>
  <si>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</si>
  <si>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</si>
  <si>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</si>
  <si>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</si>
  <si>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</si>
  <si>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</si>
  <si>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</si>
  <si>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</si>
  <si>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</si>
  <si>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</si>
  <si>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</si>
  <si>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</si>
  <si>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</si>
  <si>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</si>
  <si>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</si>
  <si>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</si>
  <si>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</si>
  <si>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</si>
  <si>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</si>
  <si>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</si>
  <si>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</si>
  <si>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</si>
  <si>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</si>
  <si>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</si>
  <si>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</si>
  <si>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</si>
  <si>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</si>
  <si>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</si>
  <si>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</si>
  <si>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</si>
  <si>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</si>
  <si>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</si>
  <si>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</si>
  <si>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</si>
  <si>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</si>
  <si>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</si>
  <si>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</si>
  <si>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</si>
  <si>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</si>
  <si>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</si>
  <si>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</si>
  <si>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</si>
  <si>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</si>
  <si>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</si>
  <si>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</si>
  <si>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</si>
  <si>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</si>
  <si>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</si>
  <si>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</si>
  <si>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</si>
  <si>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</si>
  <si>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</si>
  <si>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</si>
  <si>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</si>
  <si>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</si>
  <si>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</si>
  <si>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</si>
  <si>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</si>
  <si>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</si>
  <si>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</si>
  <si>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</si>
  <si>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</si>
  <si>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</si>
  <si>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</si>
  <si>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</si>
  <si>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</si>
  <si>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</si>
  <si>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</si>
  <si>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</si>
  <si>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</si>
  <si>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</si>
  <si>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</si>
  <si>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</si>
  <si>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</si>
  <si>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</si>
  <si>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</si>
  <si>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</si>
  <si>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</si>
  <si>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</si>
  <si>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</si>
  <si>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</si>
  <si>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</si>
  <si>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</si>
  <si>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</si>
  <si>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</si>
  <si>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</si>
  <si>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</si>
  <si>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</si>
  <si>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</si>
  <si>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</si>
  <si>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</si>
  <si>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</si>
  <si>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</si>
  <si>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</si>
  <si>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</si>
  <si>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</si>
  <si>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</si>
  <si>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</si>
  <si>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</si>
  <si>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</si>
  <si>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</si>
  <si>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</si>
  <si>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</si>
  <si>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</si>
  <si>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</si>
  <si>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</si>
  <si>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</si>
  <si>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</si>
  <si>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</si>
  <si>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</si>
  <si>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</si>
  <si>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</si>
  <si>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</si>
  <si>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</si>
  <si>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</si>
  <si>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</si>
  <si>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</si>
  <si>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</si>
  <si>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</si>
  <si>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</si>
  <si>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</si>
  <si>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</si>
  <si>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</si>
  <si>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</si>
  <si>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</si>
  <si>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</si>
  <si>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</si>
  <si>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</si>
  <si>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</si>
  <si>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</si>
  <si>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</si>
  <si>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</si>
  <si>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</si>
  <si>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</si>
  <si>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</si>
  <si>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</si>
  <si>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</si>
  <si>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</si>
  <si>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</si>
  <si>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</si>
  <si>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</si>
  <si>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</si>
  <si>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</si>
  <si>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</si>
  <si>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</si>
  <si>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</si>
  <si>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</si>
  <si>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</si>
  <si>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</si>
  <si>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</si>
  <si>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</si>
  <si>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</si>
  <si>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</si>
  <si>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</si>
  <si>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</si>
  <si>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</si>
  <si>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</si>
  <si>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</si>
  <si>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</si>
  <si>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</si>
  <si>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</si>
  <si>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</si>
  <si>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</si>
  <si>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</si>
  <si>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</si>
  <si>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</si>
  <si>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</si>
  <si>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</si>
  <si>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</si>
  <si>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</si>
  <si>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</si>
  <si>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</si>
  <si>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</si>
  <si>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</si>
  <si>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</si>
  <si>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</si>
  <si>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</si>
  <si>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</si>
  <si>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</si>
  <si>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</si>
  <si>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</si>
  <si>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</si>
  <si>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</si>
  <si>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</si>
  <si>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</si>
  <si>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</si>
  <si>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</si>
  <si>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</si>
  <si>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</si>
  <si>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</si>
  <si>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</si>
  <si>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</si>
  <si>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</si>
  <si>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</si>
  <si>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</si>
  <si>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</si>
  <si>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</si>
  <si>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</si>
  <si>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</si>
  <si>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</si>
  <si>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</si>
  <si>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</si>
  <si>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</si>
  <si>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</si>
  <si>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</si>
  <si>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</si>
  <si>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</si>
  <si>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</si>
  <si>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</si>
  <si>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</si>
  <si>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</si>
  <si>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</si>
  <si>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</si>
  <si>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</si>
  <si>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</si>
  <si>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</si>
  <si>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</si>
  <si>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</si>
  <si>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</si>
  <si>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</si>
  <si>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</si>
  <si>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</si>
  <si>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</si>
  <si>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</si>
  <si>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</si>
  <si>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</si>
  <si>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</si>
  <si>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</si>
  <si>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</si>
  <si>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</si>
  <si>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</si>
  <si>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</si>
  <si>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</si>
  <si>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</si>
  <si>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</si>
  <si>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</si>
  <si>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</si>
  <si>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</si>
  <si>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</si>
  <si>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</si>
  <si>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</si>
  <si>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</si>
  <si>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</si>
  <si>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</si>
  <si>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</si>
  <si>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</si>
  <si>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</si>
  <si>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</si>
  <si>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</si>
  <si>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</si>
  <si>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</si>
  <si>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</si>
  <si>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</si>
  <si>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</si>
  <si>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</si>
  <si>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</si>
  <si>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</si>
  <si>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</si>
  <si>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</si>
  <si>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</si>
  <si>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</si>
  <si>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</si>
  <si>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</si>
  <si>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</si>
  <si>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</si>
  <si>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</si>
  <si>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</si>
  <si>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</si>
  <si>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</si>
  <si>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</si>
  <si>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</si>
  <si>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</si>
  <si>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</si>
  <si>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</si>
  <si>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</si>
  <si>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</si>
  <si>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</si>
  <si>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</si>
  <si>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</si>
  <si>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</si>
  <si>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</si>
  <si>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</si>
  <si>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</si>
  <si>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</si>
  <si>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</si>
  <si>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</si>
  <si>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</si>
  <si>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</si>
  <si>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</si>
  <si>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</si>
  <si>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</si>
  <si>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</si>
  <si>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</si>
  <si>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</si>
  <si>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</si>
  <si>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</si>
  <si>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</si>
  <si>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</si>
  <si>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</si>
  <si>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</si>
  <si>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</si>
  <si>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</si>
  <si>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</si>
  <si>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</si>
  <si>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</si>
  <si>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</si>
  <si>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</si>
  <si>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</si>
  <si>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</si>
  <si>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</si>
  <si>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</si>
  <si>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</si>
  <si>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</si>
  <si>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</si>
  <si>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</si>
  <si>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</si>
  <si>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</si>
  <si>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</si>
  <si>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</si>
  <si>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</si>
  <si>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</si>
  <si>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</si>
  <si>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</si>
  <si>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</si>
  <si>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</si>
  <si>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</si>
  <si>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</si>
  <si>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</si>
  <si>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</si>
  <si>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</si>
  <si>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</si>
  <si>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</si>
  <si>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</si>
  <si>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</si>
  <si>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</si>
  <si>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</si>
  <si>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</si>
  <si>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</si>
  <si>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</si>
  <si>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</si>
  <si>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</si>
  <si>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</si>
  <si>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</si>
  <si>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</si>
  <si>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</si>
  <si>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</si>
  <si>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</si>
  <si>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</si>
  <si>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</si>
  <si>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</si>
  <si>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</si>
  <si>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</si>
  <si>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</si>
  <si>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</si>
  <si>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</si>
  <si>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</si>
  <si>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</si>
  <si>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</si>
  <si>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</si>
  <si>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</si>
  <si>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</si>
  <si>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</si>
  <si>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</si>
  <si>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</si>
  <si>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</si>
  <si>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</si>
  <si>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</si>
  <si>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</si>
  <si>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</si>
  <si>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</si>
  <si>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</si>
  <si>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</si>
  <si>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</si>
  <si>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</si>
  <si>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</si>
  <si>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</si>
  <si>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</si>
  <si>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</si>
  <si>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</si>
  <si>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</si>
  <si>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</si>
  <si>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</si>
  <si>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</si>
  <si>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</si>
  <si>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</si>
  <si>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</si>
  <si>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</si>
  <si>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</si>
  <si>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</si>
  <si>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</si>
  <si>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</si>
  <si>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</si>
  <si>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</si>
  <si>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</si>
  <si>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</si>
  <si>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</si>
  <si>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</si>
  <si>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</si>
  <si>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</si>
  <si>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</si>
  <si>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</si>
  <si>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</si>
  <si>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</si>
  <si>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</si>
  <si>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</si>
  <si>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</si>
  <si>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</si>
  <si>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</si>
  <si>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</si>
  <si>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</si>
  <si>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</si>
  <si>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</si>
  <si>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</si>
  <si>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</si>
  <si>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</si>
  <si>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</si>
  <si>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</si>
  <si>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</si>
  <si>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</si>
  <si>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</si>
  <si>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</si>
  <si>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</si>
  <si>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</si>
  <si>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</si>
  <si>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</si>
  <si>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</si>
  <si>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</si>
  <si>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</si>
  <si>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</si>
  <si>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</si>
  <si>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</si>
  <si>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</si>
  <si>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</si>
  <si>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</si>
  <si>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</si>
  <si>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</si>
  <si>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</si>
  <si>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</si>
  <si>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</si>
  <si>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</si>
  <si>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</si>
  <si>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</si>
  <si>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</si>
  <si>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</si>
  <si>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</si>
  <si>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</si>
  <si>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</si>
  <si>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</si>
  <si>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</si>
  <si>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</si>
  <si>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</si>
  <si>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</si>
  <si>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</si>
  <si>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</si>
  <si>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</si>
  <si>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</si>
  <si>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</si>
  <si>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</si>
  <si>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</si>
  <si>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</si>
  <si>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</si>
  <si>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</si>
  <si>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</si>
  <si>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</si>
  <si>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</si>
  <si>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</si>
  <si>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</si>
  <si>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</si>
  <si>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</si>
  <si>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</si>
  <si>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</si>
  <si>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</si>
  <si>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</si>
  <si>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</si>
  <si>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</si>
  <si>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</si>
  <si>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</si>
  <si>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</si>
  <si>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</si>
  <si>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</si>
  <si>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</si>
  <si>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</si>
  <si>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</si>
  <si>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</si>
  <si>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</si>
  <si>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</si>
  <si>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</si>
  <si>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</si>
  <si>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</si>
  <si>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</si>
  <si>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</si>
  <si>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</si>
  <si>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</si>
  <si>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</si>
  <si>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</si>
  <si>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</si>
  <si>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</si>
  <si>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</si>
  <si>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</si>
  <si>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</si>
  <si>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</si>
  <si>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</si>
  <si>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</si>
  <si>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</si>
  <si>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</si>
  <si>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</si>
  <si>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</si>
  <si>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</si>
  <si>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</si>
  <si>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</si>
  <si>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</si>
  <si>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</si>
  <si>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</si>
  <si>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</si>
  <si>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</si>
  <si>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</si>
  <si>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</si>
  <si>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</si>
  <si>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</si>
  <si>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</si>
  <si>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</si>
  <si>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</si>
  <si>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</si>
  <si>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</si>
  <si>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</si>
  <si>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</si>
  <si>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</si>
  <si>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</si>
  <si>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</si>
  <si>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</si>
  <si>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</si>
  <si>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</si>
  <si>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</si>
  <si>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</si>
  <si>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</si>
  <si>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</si>
  <si>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</si>
  <si>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</si>
  <si>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</si>
  <si>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</si>
  <si>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</si>
  <si>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</si>
  <si>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</si>
  <si>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</si>
  <si>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</si>
  <si>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</si>
  <si>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</si>
  <si>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</si>
  <si>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</si>
  <si>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</si>
  <si>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</si>
  <si>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</si>
  <si>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</si>
  <si>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</si>
  <si>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</si>
  <si>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</si>
  <si>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</si>
  <si>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</si>
  <si>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</si>
  <si>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</si>
  <si>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</si>
  <si>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</si>
  <si>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</si>
  <si>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</si>
  <si>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</si>
  <si>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</si>
  <si>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</si>
  <si>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</si>
  <si>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</si>
  <si>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</si>
  <si>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</si>
  <si>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</si>
  <si>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</si>
  <si>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</si>
  <si>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</si>
  <si>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</si>
  <si>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</si>
  <si>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</si>
  <si>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</si>
  <si>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</si>
  <si>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</si>
  <si>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</si>
  <si>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</si>
  <si>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</si>
  <si>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</si>
  <si>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</si>
  <si>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</si>
  <si>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</si>
  <si>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</si>
  <si>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</si>
  <si>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</si>
  <si>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</si>
  <si>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</si>
  <si>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</si>
  <si>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</si>
  <si>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</si>
  <si>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</si>
  <si>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</si>
  <si>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</si>
  <si>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</si>
  <si>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</si>
  <si>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</si>
  <si>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</si>
  <si>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</si>
  <si>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</si>
  <si>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</si>
  <si>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</si>
  <si>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</si>
  <si>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</si>
  <si>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</si>
  <si>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</si>
  <si>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</si>
  <si>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</si>
  <si>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</si>
  <si>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</si>
  <si>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</si>
  <si>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</si>
  <si>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</si>
  <si>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</si>
  <si>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</si>
  <si>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</si>
  <si>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</si>
  <si>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</si>
  <si>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</si>
  <si>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</si>
  <si>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</si>
  <si>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</si>
  <si>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</si>
  <si>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</si>
  <si>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</si>
  <si>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</si>
  <si>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</si>
  <si>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</si>
  <si>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</si>
  <si>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</si>
  <si>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</si>
  <si>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</si>
  <si>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</si>
  <si>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</si>
  <si>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</si>
  <si>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</si>
  <si>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</si>
  <si>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</si>
  <si>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</si>
  <si>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</si>
  <si>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</si>
  <si>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</si>
  <si>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</si>
  <si>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</si>
  <si>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</si>
  <si>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</si>
  <si>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</si>
  <si>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</si>
  <si>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</si>
  <si>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</si>
  <si>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</si>
  <si>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</si>
  <si>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</si>
  <si>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</si>
  <si>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</si>
  <si>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</si>
  <si>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</si>
  <si>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</si>
  <si>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</si>
  <si>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</si>
  <si>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</si>
  <si>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</si>
  <si>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</si>
  <si>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</si>
  <si>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</si>
  <si>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</si>
  <si>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</si>
  <si>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</si>
  <si>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</si>
  <si>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</si>
  <si>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</si>
  <si>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</si>
  <si>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</si>
  <si>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</si>
  <si>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</si>
  <si>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</si>
  <si>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</si>
  <si>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</si>
  <si>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</si>
  <si>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</si>
  <si>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</si>
  <si>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</si>
  <si>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</si>
  <si>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</si>
  <si>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</si>
  <si>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</si>
  <si>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</si>
  <si>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</si>
  <si>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</si>
  <si>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</si>
  <si>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</si>
  <si>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</si>
  <si>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</si>
  <si>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</si>
  <si>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</si>
  <si>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</si>
  <si>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</si>
  <si>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</si>
  <si>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</si>
  <si>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</si>
  <si>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</si>
  <si>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</si>
  <si>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</si>
  <si>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</si>
  <si>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</si>
  <si>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</si>
  <si>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</si>
  <si>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</si>
  <si>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</si>
  <si>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</si>
  <si>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</si>
  <si>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</si>
  <si>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</si>
  <si>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</si>
  <si>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</si>
  <si>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</si>
  <si>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</si>
  <si>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</si>
  <si>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</si>
  <si>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</si>
  <si>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</si>
  <si>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</si>
  <si>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</si>
  <si>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</si>
  <si>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</si>
  <si>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</si>
  <si>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</si>
  <si>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</si>
  <si>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</si>
  <si>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</si>
  <si>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</si>
  <si>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</si>
  <si>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</si>
  <si>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</si>
  <si>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</si>
  <si>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</si>
  <si>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</si>
  <si>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</si>
  <si>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</si>
  <si>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</si>
  <si>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</si>
  <si>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</si>
  <si>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</si>
  <si>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</si>
  <si>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</si>
  <si>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</si>
  <si>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</si>
  <si>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</si>
  <si>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</si>
  <si>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</si>
  <si>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</si>
  <si>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</si>
  <si>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</si>
  <si>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</si>
  <si>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</si>
  <si>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</si>
  <si>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</si>
  <si>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</si>
  <si>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</si>
  <si>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</si>
  <si>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</si>
  <si>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</si>
  <si>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</si>
  <si>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</si>
  <si>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</si>
  <si>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</si>
  <si>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</si>
  <si>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</si>
  <si>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</si>
  <si>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</si>
  <si>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</si>
  <si>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</si>
  <si>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</si>
  <si>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</si>
  <si>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</si>
  <si>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</si>
  <si>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</si>
  <si>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</si>
  <si>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</si>
  <si>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</si>
  <si>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</si>
  <si>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</si>
  <si>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</si>
  <si>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</si>
  <si>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</si>
  <si>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</si>
  <si>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</si>
  <si>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</si>
  <si>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</si>
  <si>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</si>
  <si>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</si>
  <si>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</si>
  <si>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</si>
  <si>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</si>
  <si>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</si>
  <si>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</si>
  <si>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</si>
  <si>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</si>
  <si>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</si>
  <si>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</si>
  <si>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</si>
  <si>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</si>
  <si>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</si>
  <si>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</si>
  <si>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</si>
  <si>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</si>
  <si>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</si>
  <si>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</si>
  <si>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</si>
  <si>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</si>
  <si>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</si>
  <si>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</si>
  <si>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</si>
  <si>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</si>
  <si>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</si>
  <si>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</si>
  <si>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</si>
  <si>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</si>
  <si>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</si>
  <si>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</si>
  <si>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</si>
  <si>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</si>
  <si>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</si>
  <si>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</si>
  <si>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</si>
  <si>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</si>
  <si>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</si>
  <si>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</si>
  <si>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</si>
  <si>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</si>
  <si>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</si>
  <si>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</si>
  <si>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</si>
  <si>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</si>
  <si>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</si>
  <si>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</si>
  <si>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</si>
  <si>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</si>
  <si>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</si>
  <si>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</si>
  <si>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</si>
  <si>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</si>
  <si>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</si>
  <si>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</si>
  <si>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</si>
  <si>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</si>
  <si>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</si>
  <si>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</si>
  <si>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</si>
  <si>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</si>
  <si>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</si>
  <si>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</si>
  <si>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</si>
  <si>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</si>
  <si>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</si>
  <si>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</si>
  <si>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</si>
  <si>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</si>
  <si>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</si>
  <si>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</si>
  <si>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</si>
  <si>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</si>
  <si>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</si>
  <si>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</si>
  <si>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</si>
  <si>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</si>
  <si>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</si>
  <si>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</si>
  <si>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</si>
  <si>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</si>
  <si>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</si>
  <si>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</si>
  <si>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</si>
  <si>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</si>
  <si>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</si>
  <si>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</si>
  <si>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</si>
  <si>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</si>
  <si>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</si>
  <si>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</si>
  <si>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</si>
  <si>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</si>
  <si>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</si>
  <si>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</si>
  <si>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</si>
  <si>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</si>
  <si>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</si>
  <si>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</si>
  <si>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</si>
  <si>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</si>
  <si>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</si>
  <si>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</si>
  <si>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</si>
  <si>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</si>
  <si>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</si>
  <si>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</si>
  <si>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</si>
  <si>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</si>
  <si>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</si>
  <si>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</si>
  <si>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</si>
  <si>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</si>
  <si>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</si>
  <si>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</si>
  <si>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</si>
  <si>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</si>
  <si>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</si>
  <si>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</si>
  <si>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</si>
  <si>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</si>
  <si>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</si>
  <si>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</si>
  <si>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</si>
  <si>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</si>
  <si>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</si>
  <si>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</si>
  <si>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</si>
  <si>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</si>
  <si>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</si>
  <si>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</si>
  <si>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</si>
  <si>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</si>
  <si>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</si>
  <si>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</si>
  <si>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</si>
  <si>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</si>
  <si>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</si>
  <si>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</si>
  <si>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</si>
  <si>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</si>
  <si>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</si>
  <si>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</si>
  <si>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</si>
  <si>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</si>
  <si>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</si>
  <si>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</si>
  <si>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</si>
  <si>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</si>
  <si>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</si>
  <si>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</si>
  <si>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</si>
  <si>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</si>
  <si>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</si>
  <si>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</si>
  <si>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</si>
  <si>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</si>
  <si>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</si>
  <si>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</si>
  <si>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</si>
  <si>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</si>
  <si>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</si>
  <si>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</si>
  <si>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</si>
  <si>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</si>
  <si>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</si>
  <si>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</si>
  <si>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</si>
  <si>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</si>
  <si>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</si>
  <si>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</si>
  <si>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</si>
  <si>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</si>
  <si>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</si>
  <si>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</si>
  <si>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</si>
  <si>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</si>
  <si>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</si>
  <si>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</si>
  <si>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</si>
  <si>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</si>
  <si>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</si>
  <si>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</si>
  <si>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</si>
  <si>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</si>
  <si>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</si>
  <si>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</si>
  <si>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</si>
  <si>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</si>
  <si>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</si>
  <si>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</si>
  <si>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</si>
  <si>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</si>
  <si>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</si>
  <si>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</si>
  <si>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</si>
  <si>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</si>
  <si>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</si>
  <si>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</si>
  <si>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</si>
  <si>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</si>
  <si>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</si>
  <si>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</si>
  <si>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</si>
  <si>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</si>
  <si>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</si>
  <si>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</si>
  <si>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</si>
  <si>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</si>
  <si>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</si>
  <si>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</si>
  <si>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</si>
  <si>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</si>
  <si>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</si>
  <si>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</si>
  <si>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</si>
  <si>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</si>
  <si>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</si>
  <si>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</si>
  <si>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</si>
  <si>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</si>
  <si>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</si>
  <si>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</si>
  <si>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</si>
  <si>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</si>
  <si>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</si>
  <si>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</si>
  <si>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</si>
  <si>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</si>
  <si>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</si>
  <si>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</si>
  <si>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</si>
  <si>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</si>
  <si>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</si>
  <si>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</si>
  <si>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</si>
  <si>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</si>
  <si>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</si>
  <si>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</si>
  <si>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</si>
  <si>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</si>
  <si>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</si>
  <si>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</si>
  <si>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</si>
  <si>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</si>
  <si>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</si>
  <si>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</si>
  <si>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</si>
  <si>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</si>
  <si>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</si>
  <si>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</si>
  <si>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</si>
  <si>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</si>
  <si>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</si>
  <si>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</si>
  <si>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</si>
  <si>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</si>
  <si>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</si>
  <si>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</si>
  <si>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</si>
  <si>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</si>
  <si>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</si>
  <si>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</si>
  <si>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</si>
  <si>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</si>
  <si>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</si>
  <si>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</si>
  <si>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</si>
  <si>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</si>
  <si>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</si>
  <si>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</si>
  <si>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</si>
  <si>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</si>
  <si>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</si>
  <si>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</si>
  <si>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</si>
  <si>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</si>
  <si>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</si>
  <si>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</si>
  <si>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</si>
  <si>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</si>
  <si>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</si>
  <si>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</si>
  <si>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</si>
  <si>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</si>
  <si>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</si>
  <si>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</si>
  <si>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</si>
  <si>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</si>
  <si>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</si>
  <si>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</si>
  <si>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</si>
  <si>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</si>
  <si>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</si>
  <si>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</si>
  <si>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</si>
  <si>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</si>
  <si>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</si>
  <si>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</si>
  <si>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</si>
  <si>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</si>
  <si>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</si>
  <si>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</si>
  <si>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</si>
  <si>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</si>
  <si>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</si>
  <si>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</si>
  <si>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</si>
  <si>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</si>
  <si>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</si>
  <si>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</si>
  <si>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</si>
  <si>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</si>
  <si>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</si>
  <si>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</si>
  <si>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</si>
  <si>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</si>
  <si>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</si>
  <si>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</si>
  <si>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</si>
  <si>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</si>
  <si>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</si>
  <si>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</si>
  <si>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</si>
  <si>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</si>
  <si>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</si>
  <si>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</si>
  <si>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</si>
  <si>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</si>
  <si>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</si>
  <si>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</si>
  <si>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</si>
  <si>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</si>
  <si>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</si>
  <si>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</si>
  <si>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</si>
  <si>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</si>
  <si>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</si>
  <si>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</si>
  <si>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</si>
  <si>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</si>
  <si>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</si>
  <si>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</si>
  <si>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</si>
  <si>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</si>
  <si>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</si>
  <si>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</si>
  <si>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</si>
  <si>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</si>
  <si>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</si>
  <si>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</si>
  <si>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</si>
  <si>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</si>
  <si>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</si>
  <si>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</si>
  <si>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</si>
  <si>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</si>
  <si>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</si>
  <si>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</si>
  <si>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</si>
  <si>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</si>
  <si>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</si>
  <si>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</si>
  <si>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</si>
  <si>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</si>
  <si>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</si>
  <si>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</si>
  <si>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</si>
  <si>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</si>
  <si>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</si>
  <si>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</si>
  <si>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</si>
  <si>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</si>
  <si>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</si>
  <si>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</si>
  <si>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</si>
  <si>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</si>
  <si>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</si>
  <si>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</si>
  <si>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</si>
  <si>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</si>
  <si>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</si>
  <si>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</si>
  <si>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</si>
  <si>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</si>
  <si>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</si>
  <si>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</si>
  <si>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</si>
  <si>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</si>
  <si>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</si>
  <si>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</si>
  <si>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</si>
  <si>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</si>
  <si>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</si>
  <si>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</si>
  <si>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</si>
  <si>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</si>
  <si>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</si>
  <si>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</si>
  <si>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</si>
  <si>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</si>
  <si>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</si>
  <si>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</si>
  <si>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</si>
  <si>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</si>
  <si>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</si>
  <si>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</si>
  <si>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</si>
  <si>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</si>
  <si>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</si>
  <si>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</si>
  <si>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</si>
  <si>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</si>
  <si>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</si>
  <si>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</si>
  <si>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</si>
  <si>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</si>
  <si>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</si>
  <si>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</si>
  <si>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</si>
  <si>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</si>
  <si>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</si>
  <si>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</si>
  <si>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</si>
  <si>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</si>
  <si>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</si>
  <si>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</si>
  <si>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</si>
  <si>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</si>
  <si>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</si>
  <si>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</si>
  <si>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</si>
  <si>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</si>
  <si>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</si>
  <si>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</si>
  <si>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</si>
  <si>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</si>
  <si>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</si>
  <si>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</si>
  <si>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</si>
  <si>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</si>
  <si>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</si>
  <si>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</si>
  <si>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</si>
  <si>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</si>
  <si>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</si>
  <si>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</si>
  <si>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</si>
  <si>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</si>
  <si>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</si>
  <si>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</si>
  <si>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</si>
  <si>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</si>
  <si>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</si>
  <si>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</si>
  <si>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</si>
  <si>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</si>
  <si>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</si>
  <si>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</si>
  <si>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</si>
  <si>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</si>
  <si>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</si>
  <si>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</si>
  <si>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</si>
  <si>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</si>
  <si>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</si>
  <si>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</si>
  <si>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</si>
  <si>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</si>
  <si>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</si>
  <si>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</si>
  <si>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</si>
  <si>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</si>
  <si>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</si>
  <si>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</si>
  <si>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</si>
  <si>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</si>
  <si>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</si>
  <si>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</si>
  <si>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</si>
  <si>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</si>
  <si>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</si>
  <si>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</si>
  <si>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</si>
  <si>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</si>
  <si>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</si>
  <si>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</si>
  <si>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</si>
  <si>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</si>
  <si>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</si>
  <si>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</si>
  <si>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</si>
  <si>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</si>
  <si>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</si>
  <si>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</si>
  <si>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</si>
  <si>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</si>
  <si>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</si>
  <si>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</si>
  <si>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</si>
  <si>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</si>
  <si>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</si>
  <si>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</si>
  <si>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</si>
  <si>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</si>
  <si>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</si>
  <si>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</si>
  <si>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</si>
  <si>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</si>
  <si>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</si>
  <si>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</si>
  <si>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</si>
  <si>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</si>
  <si>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</si>
  <si>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</si>
  <si>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</si>
  <si>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</si>
  <si>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</si>
  <si>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</si>
  <si>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</si>
  <si>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</si>
  <si>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</si>
  <si>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</si>
  <si>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</si>
  <si>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</si>
  <si>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</si>
  <si>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</si>
  <si>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</si>
  <si>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</si>
  <si>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</si>
  <si>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</si>
  <si>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</si>
  <si>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</si>
  <si>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</si>
  <si>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</si>
  <si>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</si>
  <si>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</si>
  <si>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</si>
  <si>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</si>
  <si>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</si>
  <si>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</si>
  <si>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</si>
  <si>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</si>
  <si>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</si>
  <si>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</si>
  <si>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</si>
  <si>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</si>
  <si>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</si>
  <si>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</si>
  <si>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</si>
  <si>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</si>
  <si>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</si>
  <si>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</si>
  <si>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</si>
  <si>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</si>
  <si>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</si>
  <si>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</si>
  <si>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</si>
  <si>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</si>
  <si>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</si>
  <si>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</si>
  <si>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</si>
  <si>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</si>
  <si>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</si>
  <si>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</si>
  <si>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</si>
  <si>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</si>
  <si>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</si>
  <si>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</si>
  <si>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</si>
  <si>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</si>
  <si>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</si>
  <si>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</si>
  <si>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</si>
  <si>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</si>
  <si>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</si>
  <si>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</si>
  <si>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</si>
  <si>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</si>
  <si>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</si>
  <si>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</si>
  <si>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</si>
  <si>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</si>
  <si>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</si>
  <si>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</si>
  <si>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</si>
  <si>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</si>
  <si>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</si>
  <si>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</si>
  <si>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</si>
  <si>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</si>
  <si>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</si>
  <si>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</si>
  <si>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</si>
  <si>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</si>
  <si>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</si>
  <si>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</si>
  <si>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</si>
  <si>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</si>
  <si>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</si>
  <si>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</si>
  <si>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</si>
  <si>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</si>
  <si>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</si>
  <si>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</si>
  <si>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</si>
  <si>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</si>
  <si>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</si>
  <si>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</si>
  <si>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</si>
  <si>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</si>
  <si>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</si>
  <si>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</si>
  <si>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</si>
  <si>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</si>
  <si>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</si>
  <si>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</si>
  <si>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</si>
  <si>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</si>
  <si>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</si>
  <si>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</si>
  <si>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</si>
  <si>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</si>
  <si>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</si>
  <si>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</si>
  <si>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</si>
  <si>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</si>
  <si>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</si>
  <si>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</si>
  <si>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</si>
  <si>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</si>
  <si>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</si>
  <si>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</si>
  <si>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</si>
  <si>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</si>
  <si>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</si>
  <si>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</si>
  <si>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</si>
  <si>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</si>
  <si>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</si>
  <si>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</si>
  <si>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</si>
  <si>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</si>
  <si>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</si>
  <si>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</si>
  <si>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</si>
  <si>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</si>
  <si>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</si>
  <si>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</si>
  <si>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</si>
  <si>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</si>
  <si>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</si>
  <si>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</si>
  <si>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</si>
  <si>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</si>
  <si>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</si>
  <si>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</si>
  <si>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</si>
  <si>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</si>
  <si>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</si>
  <si>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</si>
  <si>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</si>
  <si>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</si>
  <si>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</si>
  <si>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</si>
  <si>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</si>
  <si>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</si>
  <si>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</si>
  <si>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</si>
  <si>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</si>
  <si>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</si>
  <si>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</si>
  <si>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</si>
  <si>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</si>
  <si>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</si>
  <si>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</si>
  <si>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</si>
  <si>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</si>
  <si>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</si>
  <si>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</si>
  <si>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</si>
  <si>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</si>
  <si>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</si>
  <si>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</si>
  <si>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</si>
  <si>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</si>
  <si>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</si>
  <si>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</si>
  <si>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</si>
  <si>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</si>
  <si>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</si>
  <si>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</si>
  <si>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</si>
  <si>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</si>
  <si>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</si>
  <si>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</si>
  <si>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</si>
  <si>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</si>
  <si>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</si>
  <si>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</si>
  <si>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</si>
  <si>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</si>
  <si>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</si>
  <si>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</si>
  <si>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</si>
  <si>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</si>
  <si>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</si>
  <si>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</si>
  <si>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</si>
  <si>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</si>
  <si>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</si>
  <si>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</si>
  <si>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</si>
  <si>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</si>
  <si>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</si>
  <si>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</si>
  <si>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</si>
  <si>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</si>
  <si>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</si>
  <si>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</si>
  <si>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</si>
  <si>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</si>
  <si>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</si>
  <si>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</si>
  <si>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</si>
  <si>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</si>
  <si>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</si>
  <si>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</si>
  <si>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</si>
  <si>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</si>
  <si>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</si>
  <si>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</si>
  <si>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</si>
  <si>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</si>
  <si>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</si>
  <si>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</si>
  <si>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</si>
  <si>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</si>
  <si>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</si>
  <si>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</si>
  <si>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</si>
  <si>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</si>
  <si>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</si>
  <si>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</si>
  <si>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</si>
  <si>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</si>
  <si>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</si>
  <si>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</si>
  <si>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</si>
  <si>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</si>
  <si>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</si>
  <si>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</si>
  <si>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</si>
  <si>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</si>
  <si>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</si>
  <si>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</si>
  <si>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</si>
  <si>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</si>
  <si>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</si>
  <si>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</si>
  <si>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</si>
  <si>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</si>
  <si>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</si>
  <si>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</si>
  <si>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</si>
  <si>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</si>
  <si>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</si>
  <si>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</si>
  <si>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</si>
  <si>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</si>
  <si>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</si>
  <si>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</si>
  <si>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</si>
  <si>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</si>
  <si>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</si>
  <si>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</si>
  <si>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</si>
  <si>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</si>
  <si>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</si>
  <si>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</si>
  <si>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</si>
  <si>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</si>
  <si>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</si>
  <si>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</si>
  <si>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</si>
  <si>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</si>
  <si>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</si>
  <si>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</si>
  <si>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</si>
  <si>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</si>
  <si>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</si>
  <si>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</si>
  <si>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</si>
  <si>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</si>
  <si>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</si>
  <si>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</si>
  <si>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</si>
  <si>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</si>
  <si>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</si>
  <si>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</si>
  <si>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</si>
  <si>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</si>
  <si>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</si>
  <si>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</si>
  <si>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</si>
  <si>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</si>
  <si>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</si>
  <si>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</si>
  <si>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</si>
  <si>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</si>
  <si>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</si>
  <si>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</si>
  <si>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</si>
  <si>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</si>
  <si>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</si>
  <si>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</si>
  <si>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</si>
  <si>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</si>
  <si>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</si>
  <si>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</si>
  <si>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</si>
  <si>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</si>
  <si>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</si>
  <si>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</si>
  <si>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</si>
  <si>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</si>
  <si>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</si>
  <si>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</si>
  <si>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</si>
  <si>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</si>
  <si>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</si>
  <si>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</si>
  <si>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</si>
  <si>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</si>
  <si>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</si>
  <si>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</si>
  <si>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</si>
  <si>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</si>
  <si>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</si>
  <si>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</si>
  <si>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</si>
  <si>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</si>
  <si>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</si>
  <si>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</si>
  <si>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</si>
  <si>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</si>
  <si>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</si>
  <si>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</si>
  <si>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</si>
  <si>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</si>
  <si>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</si>
  <si>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</si>
  <si>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</si>
  <si>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</si>
  <si>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</si>
  <si>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</si>
  <si>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</si>
  <si>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</si>
  <si>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</si>
  <si>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</si>
  <si>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</si>
  <si>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</si>
  <si>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</si>
  <si>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</si>
  <si>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</si>
  <si>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</si>
  <si>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</si>
  <si>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</si>
  <si>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</si>
  <si>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</si>
  <si>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</si>
  <si>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</si>
  <si>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</si>
  <si>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</si>
  <si>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</si>
  <si>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</si>
  <si>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</si>
  <si>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</si>
  <si>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</si>
  <si>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</si>
  <si>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</si>
  <si>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</si>
  <si>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</si>
  <si>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</si>
  <si>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</si>
  <si>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</si>
  <si>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</si>
  <si>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</si>
  <si>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</si>
  <si>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</si>
  <si>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</si>
  <si>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</si>
  <si>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</si>
  <si>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</si>
  <si>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</si>
  <si>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</si>
  <si>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</si>
  <si>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</si>
  <si>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</si>
  <si>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</si>
  <si>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</si>
  <si>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</si>
  <si>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</si>
  <si>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</si>
  <si>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</si>
  <si>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</si>
  <si>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</si>
  <si>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</si>
  <si>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</si>
  <si>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</si>
  <si>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</si>
  <si>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</si>
  <si>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</si>
  <si>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</si>
  <si>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</si>
  <si>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</si>
  <si>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</si>
  <si>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</si>
  <si>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</si>
  <si>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</si>
  <si>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</si>
  <si>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</si>
  <si>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</si>
  <si>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</si>
  <si>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</si>
  <si>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</si>
  <si>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</si>
  <si>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</si>
  <si>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</si>
  <si>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</si>
  <si>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</si>
  <si>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</si>
  <si>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</si>
  <si>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</si>
  <si>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</si>
  <si>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</si>
  <si>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</si>
  <si>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</si>
  <si>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</si>
  <si>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</si>
  <si>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</si>
  <si>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</si>
  <si>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</si>
  <si>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</si>
  <si>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</si>
  <si>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</si>
  <si>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</si>
  <si>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</si>
  <si>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</si>
  <si>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</si>
  <si>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</si>
  <si>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</si>
  <si>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</si>
  <si>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</si>
  <si>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</si>
  <si>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</si>
  <si>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</si>
  <si>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</si>
  <si>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</si>
  <si>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</si>
  <si>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</si>
  <si>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</si>
  <si>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</si>
  <si>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</si>
  <si>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</si>
  <si>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</si>
  <si>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</si>
  <si>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</si>
  <si>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</si>
  <si>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</si>
  <si>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</si>
  <si>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</si>
  <si>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</si>
  <si>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</si>
  <si>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</si>
  <si>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</si>
  <si>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</si>
  <si>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</si>
  <si>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</si>
  <si>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</si>
  <si>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</si>
  <si>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</si>
  <si>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</si>
  <si>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</si>
  <si>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</si>
  <si>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</si>
  <si>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</si>
  <si>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</si>
  <si>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</si>
  <si>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</si>
  <si>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</si>
  <si>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</si>
  <si>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</si>
  <si>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</si>
  <si>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</si>
  <si>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</si>
  <si>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</si>
  <si>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</si>
  <si>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</si>
  <si>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</si>
  <si>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</si>
  <si>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</si>
  <si>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</si>
  <si>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</si>
  <si>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</si>
  <si>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</si>
  <si>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</si>
  <si>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</si>
  <si>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</si>
  <si>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</si>
  <si>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</si>
  <si>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</si>
  <si>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</si>
  <si>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</si>
  <si>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</si>
  <si>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</si>
  <si>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</si>
  <si>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</si>
  <si>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</si>
  <si>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</si>
  <si>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</si>
  <si>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</si>
  <si>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</si>
  <si>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</si>
  <si>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</si>
  <si>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</si>
  <si>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</si>
  <si>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</si>
  <si>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</si>
  <si>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</si>
  <si>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</si>
  <si>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</si>
  <si>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</si>
  <si>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</si>
  <si>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</si>
  <si>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</si>
  <si>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</si>
  <si>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</si>
  <si>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</si>
  <si>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</si>
  <si>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</si>
  <si>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</si>
  <si>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</si>
  <si>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</si>
  <si>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</si>
  <si>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</si>
  <si>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</si>
  <si>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</si>
  <si>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</si>
  <si>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</si>
  <si>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</si>
  <si>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</si>
  <si>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</si>
  <si>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</si>
  <si>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</si>
  <si>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</si>
  <si>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</si>
  <si>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</si>
  <si>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</si>
  <si>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</si>
  <si>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</si>
  <si>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</si>
  <si>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</si>
  <si>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</si>
  <si>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</si>
  <si>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</si>
  <si>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</si>
  <si>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</si>
  <si>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</si>
  <si>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</si>
  <si>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</si>
  <si>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</si>
  <si>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</si>
  <si>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</si>
  <si>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</si>
  <si>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</si>
  <si>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</si>
  <si>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</si>
  <si>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</si>
  <si>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</si>
  <si>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</si>
  <si>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</si>
  <si>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</si>
  <si>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</si>
  <si>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</si>
  <si>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</si>
  <si>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</si>
  <si>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</si>
  <si>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</si>
  <si>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</si>
  <si>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</si>
  <si>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</si>
  <si>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</si>
  <si>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</si>
  <si>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</si>
  <si>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</si>
  <si>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</si>
  <si>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</si>
  <si>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</si>
  <si>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</si>
  <si>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</si>
  <si>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</si>
  <si>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</si>
  <si>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</si>
  <si>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</si>
  <si>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</si>
  <si>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</si>
  <si>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</si>
  <si>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</si>
  <si>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</si>
  <si>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</si>
  <si>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</si>
  <si>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</si>
  <si>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</si>
  <si>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</si>
  <si>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</si>
  <si>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</si>
  <si>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</si>
  <si>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</si>
  <si>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</si>
  <si>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</si>
  <si>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</si>
  <si>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</si>
  <si>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</si>
  <si>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</si>
  <si>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</si>
  <si>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</si>
  <si>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</si>
  <si>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</si>
  <si>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</si>
  <si>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</si>
  <si>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</si>
  <si>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</si>
  <si>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</si>
  <si>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</si>
  <si>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</si>
  <si>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</si>
  <si>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</si>
  <si>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</si>
  <si>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</si>
  <si>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</si>
  <si>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</si>
  <si>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</si>
  <si>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</si>
  <si>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</si>
  <si>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</si>
  <si>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</si>
  <si>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</si>
  <si>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</si>
  <si>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</si>
  <si>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</si>
  <si>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</si>
  <si>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</si>
  <si>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</si>
  <si>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</si>
  <si>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</si>
  <si>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</si>
  <si>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</si>
  <si>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</si>
  <si>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</si>
  <si>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</si>
  <si>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</si>
  <si>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</si>
  <si>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</si>
  <si>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</si>
  <si>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</si>
  <si>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</si>
  <si>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</si>
  <si>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</si>
  <si>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</si>
  <si>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</si>
  <si>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</si>
  <si>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</si>
  <si>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</si>
  <si>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</si>
  <si>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</si>
  <si>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</si>
  <si>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</si>
  <si>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</si>
  <si>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</si>
  <si>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</si>
  <si>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</si>
  <si>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</si>
  <si>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</si>
  <si>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</si>
  <si>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</si>
  <si>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</si>
  <si>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</si>
  <si>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</si>
  <si>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</si>
  <si>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</si>
  <si>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</si>
  <si>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</si>
  <si>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</si>
  <si>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</si>
  <si>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</si>
  <si>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</si>
  <si>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</si>
  <si>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</si>
  <si>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</si>
  <si>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</si>
  <si>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</si>
  <si>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</si>
  <si>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</si>
  <si>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</si>
  <si>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</si>
  <si>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</si>
  <si>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</si>
  <si>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</si>
  <si>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</si>
  <si>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</si>
  <si>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</si>
  <si>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</si>
  <si>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</si>
  <si>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</si>
  <si>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</si>
  <si>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</si>
  <si>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</si>
  <si>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</si>
  <si>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</si>
  <si>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</si>
  <si>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</si>
  <si>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</si>
  <si>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</si>
  <si>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</si>
  <si>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</si>
  <si>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</si>
  <si>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</si>
  <si>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</si>
  <si>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</si>
  <si>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</si>
  <si>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</si>
  <si>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</si>
  <si>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</si>
  <si>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</si>
  <si>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</si>
  <si>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</si>
  <si>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</si>
  <si>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</si>
  <si>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</si>
  <si>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</si>
  <si>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</si>
  <si>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</si>
  <si>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</si>
  <si>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</si>
  <si>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</si>
  <si>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</si>
  <si>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</si>
  <si>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</si>
  <si>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</si>
  <si>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</si>
  <si>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</si>
  <si>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</si>
  <si>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</si>
  <si>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</si>
  <si>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</si>
  <si>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</si>
  <si>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</si>
  <si>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</si>
  <si>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</si>
  <si>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</si>
  <si>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</si>
  <si>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</si>
  <si>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</si>
  <si>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</si>
  <si>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</si>
  <si>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</si>
  <si>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</si>
  <si>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</si>
  <si>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</si>
  <si>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</si>
  <si>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</si>
  <si>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</si>
  <si>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</si>
  <si>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</si>
  <si>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</si>
  <si>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</si>
  <si>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</si>
  <si>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</si>
  <si>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</si>
  <si>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</si>
  <si>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</si>
  <si>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</si>
  <si>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</si>
  <si>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</si>
  <si>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</si>
  <si>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</si>
  <si>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</si>
  <si>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</si>
  <si>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</si>
  <si>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</si>
  <si>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</si>
  <si>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</si>
  <si>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</si>
  <si>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</si>
  <si>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</si>
  <si>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</si>
  <si>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</si>
  <si>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</si>
  <si>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</si>
  <si>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</si>
  <si>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</si>
  <si>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</si>
  <si>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</si>
  <si>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</si>
  <si>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</si>
  <si>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</si>
  <si>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</si>
  <si>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</si>
  <si>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</si>
  <si>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</si>
  <si>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</si>
  <si>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</si>
  <si>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</si>
  <si>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</si>
  <si>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</si>
  <si>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</si>
  <si>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</si>
  <si>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</si>
  <si>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</si>
  <si>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</si>
  <si>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</si>
  <si>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</si>
  <si>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</si>
  <si>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</si>
  <si>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</si>
  <si>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</si>
  <si>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</si>
  <si>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</si>
  <si>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</si>
  <si>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</si>
  <si>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</si>
  <si>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</si>
  <si>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</si>
  <si>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</si>
  <si>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</si>
  <si>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</si>
  <si>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</si>
  <si>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</si>
  <si>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</si>
  <si>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</si>
  <si>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</si>
  <si>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</si>
  <si>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</si>
  <si>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</si>
  <si>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</si>
  <si>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</si>
  <si>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</si>
  <si>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</si>
  <si>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</si>
  <si>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</si>
  <si>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</si>
  <si>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</si>
  <si>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</si>
  <si>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</si>
  <si>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</si>
  <si>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</si>
  <si>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</si>
  <si>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</si>
  <si>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</si>
  <si>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</si>
  <si>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</si>
  <si>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</si>
  <si>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</si>
  <si>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</si>
  <si>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</si>
  <si>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</si>
  <si>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</si>
  <si>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</si>
  <si>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</si>
  <si>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</si>
  <si>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</si>
  <si>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</si>
  <si>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</si>
  <si>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</si>
  <si>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</si>
  <si>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</si>
  <si>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</si>
  <si>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</si>
  <si>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</si>
  <si>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</si>
  <si>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</si>
  <si>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</si>
  <si>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</si>
  <si>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</si>
  <si>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</si>
  <si>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</si>
  <si>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</si>
  <si>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</si>
  <si>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</si>
  <si>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</si>
  <si>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</si>
  <si>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</si>
  <si>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</si>
  <si>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</si>
  <si>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</si>
  <si>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</si>
  <si>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</si>
  <si>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</si>
  <si>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</si>
  <si>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</si>
  <si>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</si>
  <si>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</si>
  <si>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</si>
  <si>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</si>
  <si>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</si>
  <si>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</si>
  <si>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</si>
  <si>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</si>
  <si>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</si>
  <si>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</si>
  <si>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</si>
  <si>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</si>
  <si>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</si>
  <si>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</si>
  <si>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</si>
  <si>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</si>
  <si>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</si>
  <si>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</si>
  <si>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</si>
  <si>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</si>
  <si>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</si>
  <si>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</si>
  <si>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</si>
  <si>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</si>
  <si>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</si>
  <si>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</si>
  <si>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</si>
  <si>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</si>
  <si>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</si>
  <si>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</si>
  <si>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</si>
  <si>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</si>
  <si>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</si>
  <si>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</si>
  <si>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</si>
  <si>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</si>
  <si>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</si>
  <si>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</si>
  <si>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</si>
  <si>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</si>
  <si>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</si>
  <si>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</si>
  <si>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</si>
  <si>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</si>
  <si>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</si>
  <si>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</si>
  <si>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</si>
  <si>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</si>
  <si>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</si>
  <si>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</si>
  <si>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</si>
  <si>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</si>
  <si>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</si>
  <si>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</si>
  <si>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</si>
  <si>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</si>
  <si>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</si>
  <si>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</si>
  <si>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</si>
  <si>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</si>
  <si>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</si>
  <si>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</si>
  <si>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</si>
  <si>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</si>
  <si>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</si>
  <si>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</si>
  <si>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</si>
  <si>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</si>
  <si>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</si>
  <si>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</si>
  <si>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</si>
  <si>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</si>
  <si>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</si>
  <si>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</si>
  <si>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</si>
  <si>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</si>
  <si>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</si>
  <si>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</si>
  <si>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</si>
  <si>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</si>
  <si>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</si>
  <si>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</si>
  <si>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</si>
  <si>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</si>
  <si>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</si>
  <si>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</si>
  <si>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</si>
  <si>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</si>
  <si>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</si>
  <si>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</si>
  <si>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</si>
  <si>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</si>
  <si>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</si>
  <si>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</si>
  <si>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</si>
  <si>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</si>
  <si>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</si>
  <si>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</si>
  <si>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</si>
  <si>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</si>
  <si>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</si>
  <si>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</si>
  <si>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</si>
  <si>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</si>
  <si>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</si>
  <si>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</si>
  <si>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</si>
  <si>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</si>
  <si>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</si>
  <si>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</si>
  <si>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</si>
  <si>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</si>
  <si>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</si>
  <si>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</si>
  <si>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</si>
  <si>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</si>
  <si>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</si>
  <si>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</si>
  <si>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</si>
  <si>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</si>
  <si>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</si>
  <si>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</si>
  <si>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</si>
  <si>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</si>
  <si>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</si>
  <si>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</si>
  <si>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</si>
  <si>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</si>
  <si>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</si>
  <si>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</si>
  <si>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</si>
  <si>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</si>
  <si>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</si>
  <si>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</si>
  <si>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</si>
  <si>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</si>
  <si>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</si>
  <si>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</si>
  <si>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</si>
  <si>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</si>
  <si>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</si>
  <si>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</si>
  <si>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</si>
  <si>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</si>
  <si>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</si>
  <si>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</si>
  <si>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</si>
  <si>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</si>
  <si>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</si>
  <si>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</si>
  <si>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</si>
  <si>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</si>
  <si>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</si>
  <si>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</si>
  <si>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</si>
  <si>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</si>
  <si>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</si>
  <si>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</si>
  <si>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</si>
  <si>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</si>
  <si>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</si>
  <si>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</si>
  <si>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</si>
  <si>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</si>
  <si>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</si>
  <si>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</si>
  <si>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</si>
  <si>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</si>
  <si>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</si>
  <si>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</si>
  <si>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</si>
  <si>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</si>
  <si>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</si>
  <si>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</si>
  <si>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</si>
  <si>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</si>
  <si>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</si>
  <si>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</si>
  <si>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</si>
  <si>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</si>
  <si>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</si>
  <si>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</si>
  <si>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</si>
  <si>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</si>
  <si>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</si>
  <si>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</si>
  <si>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</si>
  <si>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</si>
  <si>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</si>
  <si>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</si>
  <si>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</si>
  <si>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</si>
  <si>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</si>
  <si>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</si>
  <si>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</si>
  <si>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</si>
  <si>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</si>
  <si>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</si>
  <si>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</si>
  <si>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</si>
  <si>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</si>
  <si>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</si>
  <si>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</si>
  <si>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</si>
  <si>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</si>
  <si>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</si>
  <si>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</si>
  <si>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</si>
  <si>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</si>
  <si>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</si>
  <si>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</si>
  <si>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</si>
  <si>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</si>
  <si>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</si>
  <si>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</si>
  <si>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</si>
  <si>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</si>
  <si>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</si>
  <si>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</si>
  <si>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</si>
  <si>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</si>
  <si>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</si>
  <si>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</si>
  <si>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</si>
  <si>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</si>
  <si>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</si>
  <si>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</si>
  <si>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</si>
  <si>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</si>
  <si>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</si>
  <si>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</si>
  <si>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</si>
  <si>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</si>
  <si>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</si>
  <si>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</si>
  <si>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</si>
  <si>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</si>
  <si>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</si>
  <si>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</si>
  <si>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</si>
  <si>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</si>
  <si>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</si>
  <si>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</si>
  <si>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</si>
  <si>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</si>
  <si>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</si>
  <si>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</si>
  <si>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</si>
  <si>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</si>
  <si>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</si>
  <si>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</si>
  <si>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</si>
  <si>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</si>
  <si>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</si>
  <si>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</si>
  <si>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</si>
  <si>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</si>
  <si>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</si>
  <si>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</si>
  <si>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</si>
  <si>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</si>
  <si>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</si>
  <si>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</si>
  <si>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</si>
  <si>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</si>
  <si>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</si>
  <si>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</si>
  <si>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</si>
  <si>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</si>
  <si>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</si>
  <si>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</si>
  <si>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</si>
  <si>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</si>
  <si>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</si>
  <si>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</si>
  <si>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</si>
  <si>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</si>
  <si>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</si>
  <si>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</si>
  <si>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</si>
  <si>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</si>
  <si>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</si>
  <si>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</si>
  <si>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</si>
  <si>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</si>
  <si>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</si>
  <si>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</si>
  <si>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</si>
  <si>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</si>
  <si>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</si>
  <si>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</si>
  <si>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</si>
  <si>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</si>
  <si>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</si>
  <si>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</si>
  <si>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</si>
  <si>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</si>
  <si>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</si>
  <si>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</si>
  <si>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</si>
  <si>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</si>
  <si>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</si>
  <si>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</si>
  <si>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</si>
  <si>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</si>
  <si>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</si>
  <si>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</si>
  <si>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</si>
  <si>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</si>
  <si>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</si>
  <si>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</si>
  <si>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</si>
  <si>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</si>
  <si>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</si>
  <si>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</si>
  <si>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</si>
  <si>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</si>
  <si>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</si>
  <si>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</si>
  <si>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</si>
  <si>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</si>
  <si>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</si>
  <si>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</si>
  <si>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</si>
  <si>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</si>
  <si>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</si>
  <si>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</si>
  <si>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</si>
  <si>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</si>
  <si>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</si>
  <si>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</si>
  <si>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</si>
  <si>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</si>
  <si>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</si>
  <si>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</si>
  <si>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</si>
  <si>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</si>
  <si>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</si>
  <si>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</si>
  <si>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</si>
  <si>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</si>
  <si>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</si>
  <si>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</si>
  <si>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</si>
  <si>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</si>
  <si>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</si>
  <si>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</si>
  <si>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</si>
  <si>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</si>
  <si>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</si>
  <si>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</si>
  <si>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</si>
  <si>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</si>
  <si>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</si>
  <si>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</si>
  <si>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</si>
  <si>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</si>
  <si>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</si>
  <si>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</si>
  <si>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</si>
  <si>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</si>
  <si>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</si>
  <si>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</si>
  <si>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</si>
  <si>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</si>
  <si>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</si>
  <si>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</si>
  <si>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</si>
  <si>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</si>
  <si>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</si>
  <si>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</si>
  <si>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</si>
  <si>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</si>
  <si>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</si>
  <si>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</si>
  <si>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</si>
  <si>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</si>
  <si>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</si>
  <si>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</si>
  <si>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</si>
  <si>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</si>
  <si>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</si>
  <si>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</si>
  <si>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</si>
  <si>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</si>
  <si>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</si>
  <si>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</si>
  <si>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</si>
  <si>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</si>
  <si>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</si>
  <si>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</si>
  <si>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</si>
  <si>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</si>
  <si>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</si>
  <si>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</si>
  <si>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</si>
  <si>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</si>
  <si>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</si>
  <si>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</si>
  <si>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</si>
  <si>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</si>
  <si>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</si>
  <si>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</si>
  <si>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</si>
  <si>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</si>
  <si>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</si>
  <si>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</si>
  <si>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</si>
  <si>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</si>
  <si>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</si>
  <si>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</si>
  <si>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</si>
  <si>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</si>
  <si>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</si>
  <si>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</si>
  <si>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</si>
  <si>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</si>
  <si>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</si>
  <si>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</si>
  <si>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</si>
  <si>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</si>
  <si>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</si>
  <si>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</si>
  <si>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</si>
  <si>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</si>
  <si>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</si>
  <si>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</si>
  <si>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</si>
  <si>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</si>
  <si>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</si>
  <si>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</si>
  <si>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</si>
  <si>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</si>
  <si>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</si>
  <si>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</si>
  <si>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</si>
  <si>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</si>
  <si>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</si>
  <si>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</si>
  <si>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</si>
  <si>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</si>
  <si>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</si>
  <si>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</si>
  <si>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</si>
  <si>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</si>
  <si>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</si>
  <si>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</si>
  <si>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</si>
  <si>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</si>
  <si>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</si>
  <si>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</si>
  <si>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</si>
  <si>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</si>
  <si>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</si>
  <si>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</si>
  <si>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</si>
  <si>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</si>
  <si>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</si>
  <si>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</si>
  <si>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</si>
  <si>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</si>
  <si>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</si>
  <si>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</si>
  <si>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</si>
  <si>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</si>
  <si>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</si>
  <si>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</si>
  <si>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</si>
  <si>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</si>
  <si>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</si>
  <si>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</si>
  <si>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</si>
  <si>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</si>
  <si>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</si>
  <si>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</si>
  <si>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</si>
  <si>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</si>
  <si>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</si>
  <si>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</si>
  <si>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</si>
  <si>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</si>
  <si>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</si>
  <si>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</si>
  <si>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</si>
  <si>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</si>
  <si>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</si>
  <si>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</si>
  <si>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</si>
  <si>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</si>
  <si>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</si>
  <si>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</si>
  <si>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</si>
  <si>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</si>
  <si>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</si>
  <si>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</si>
  <si>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</si>
  <si>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</si>
  <si>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</si>
  <si>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</si>
  <si>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</si>
  <si>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</si>
  <si>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</si>
  <si>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</si>
  <si>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</si>
  <si>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</si>
  <si>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</si>
  <si>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</si>
  <si>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</si>
  <si>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</si>
  <si>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</si>
  <si>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</si>
  <si>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</si>
  <si>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</si>
  <si>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</si>
  <si>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</si>
  <si>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</si>
  <si>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</si>
  <si>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</si>
  <si>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</si>
  <si>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</si>
  <si>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</si>
  <si>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</si>
  <si>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</si>
  <si>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</si>
  <si>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</si>
  <si>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</si>
  <si>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</si>
  <si>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</si>
  <si>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</si>
  <si>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</si>
  <si>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</si>
  <si>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</si>
  <si>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</si>
  <si>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</si>
  <si>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</si>
  <si>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</si>
  <si>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</si>
  <si>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</si>
  <si>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</si>
  <si>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</si>
  <si>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</si>
  <si>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</si>
  <si>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</si>
  <si>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</si>
  <si>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</si>
  <si>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</si>
  <si>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</si>
  <si>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</si>
  <si>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</si>
  <si>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</si>
  <si>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</si>
  <si>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</si>
  <si>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</si>
  <si>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</si>
  <si>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</si>
  <si>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</si>
  <si>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</si>
  <si>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</si>
  <si>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</si>
  <si>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</si>
  <si>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</si>
  <si>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</si>
  <si>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</si>
  <si>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</si>
  <si>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</si>
  <si>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</si>
  <si>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</si>
  <si>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</si>
  <si>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</si>
  <si>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</si>
  <si>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</si>
  <si>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</si>
  <si>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</si>
  <si>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</si>
  <si>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</si>
  <si>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</si>
  <si>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</si>
  <si>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</si>
  <si>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</si>
  <si>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</si>
  <si>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</si>
  <si>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</si>
  <si>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</si>
  <si>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</si>
  <si>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</si>
  <si>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</si>
  <si>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</si>
  <si>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</si>
  <si>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</si>
  <si>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</si>
  <si>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</si>
  <si>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</si>
  <si>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</si>
  <si>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</si>
  <si>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</si>
  <si>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</si>
  <si>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</si>
  <si>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</si>
  <si>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</si>
  <si>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</si>
  <si>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</si>
  <si>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</si>
  <si>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</si>
  <si>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</si>
  <si>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</si>
  <si>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</si>
  <si>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</si>
  <si>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</si>
  <si>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</si>
  <si>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</si>
  <si>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</si>
  <si>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</si>
  <si>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</si>
  <si>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</si>
  <si>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</si>
  <si>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</si>
  <si>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</si>
  <si>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</si>
  <si>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</si>
  <si>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</si>
  <si>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</si>
  <si>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</si>
  <si>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</si>
  <si>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</si>
  <si>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</si>
  <si>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</si>
  <si>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</si>
  <si>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</si>
  <si>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</si>
  <si>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</si>
  <si>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</si>
  <si>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</si>
  <si>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</si>
  <si>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</si>
  <si>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</si>
  <si>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</si>
  <si>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</si>
  <si>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</si>
  <si>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</si>
  <si>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</si>
  <si>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</si>
  <si>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</si>
  <si>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</si>
  <si>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</si>
  <si>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</si>
  <si>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</si>
  <si>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</si>
  <si>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</si>
  <si>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</si>
  <si>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</si>
  <si>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</si>
  <si>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</si>
  <si>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</si>
  <si>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</si>
  <si>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</si>
  <si>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</si>
  <si>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</si>
  <si>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</si>
  <si>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</si>
  <si>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</si>
  <si>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</si>
  <si>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</si>
  <si>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</si>
  <si>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</si>
  <si>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</si>
  <si>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</si>
  <si>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</si>
  <si>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</si>
  <si>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</si>
  <si>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</si>
  <si>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</si>
  <si>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</si>
  <si>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</si>
  <si>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</si>
  <si>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</si>
  <si>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</si>
  <si>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</si>
  <si>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</si>
  <si>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</si>
  <si>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</si>
  <si>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</si>
  <si>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</si>
  <si>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</si>
  <si>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</si>
  <si>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</si>
  <si>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</si>
  <si>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</si>
  <si>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</si>
  <si>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</si>
  <si>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</si>
  <si>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</si>
  <si>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</si>
  <si>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</si>
  <si>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</si>
  <si>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</si>
  <si>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</si>
  <si>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</si>
  <si>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</si>
  <si>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</si>
  <si>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</si>
  <si>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</si>
  <si>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</si>
  <si>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</si>
  <si>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</si>
  <si>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</si>
  <si>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</si>
  <si>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</si>
  <si>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</si>
  <si>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</si>
  <si>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</si>
  <si>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</si>
  <si>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</si>
  <si>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</si>
  <si>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</si>
  <si>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</si>
  <si>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</si>
  <si>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</si>
  <si>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</si>
  <si>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</si>
  <si>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</si>
  <si>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</si>
  <si>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</si>
  <si>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</si>
  <si>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</si>
  <si>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</si>
  <si>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</si>
  <si>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</si>
  <si>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</si>
  <si>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</si>
  <si>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</si>
  <si>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</si>
  <si>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</si>
  <si>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</si>
  <si>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</si>
  <si>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</si>
  <si>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</si>
  <si>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</si>
  <si>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</si>
  <si>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</si>
  <si>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</si>
  <si>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</si>
  <si>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</si>
  <si>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</si>
  <si>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</si>
  <si>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</si>
  <si>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</si>
  <si>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</si>
  <si>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</si>
  <si>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</si>
  <si>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</si>
  <si>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</si>
  <si>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</si>
  <si>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</si>
  <si>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</si>
  <si>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</si>
  <si>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</si>
  <si>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</si>
  <si>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</si>
  <si>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</si>
  <si>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</si>
  <si>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</si>
  <si>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</si>
  <si>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</si>
  <si>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</si>
  <si>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</si>
  <si>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</si>
  <si>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</si>
  <si>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</si>
  <si>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</si>
  <si>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</si>
  <si>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</si>
  <si>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</si>
  <si>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</si>
  <si>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</si>
  <si>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</si>
  <si>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</si>
  <si>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</si>
  <si>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</si>
  <si>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</si>
  <si>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</si>
  <si>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</si>
  <si>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</si>
  <si>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</si>
  <si>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</si>
  <si>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</si>
  <si>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</si>
  <si>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</si>
  <si>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</si>
  <si>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</si>
  <si>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</si>
  <si>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</si>
  <si>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</si>
  <si>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</si>
  <si>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</si>
  <si>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</si>
  <si>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</si>
  <si>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</si>
  <si>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</si>
  <si>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</si>
  <si>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</si>
  <si>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</si>
  <si>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</si>
  <si>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</si>
  <si>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</si>
  <si>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</si>
  <si>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</si>
  <si>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</si>
  <si>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</si>
  <si>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</si>
  <si>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</si>
  <si>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</si>
  <si>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</si>
  <si>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</si>
  <si>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</si>
  <si>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</si>
  <si>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</si>
  <si>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</si>
  <si>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</si>
  <si>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</si>
  <si>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</si>
  <si>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</si>
  <si>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</si>
  <si>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</si>
  <si>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</si>
  <si>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</si>
  <si>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</si>
  <si>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</si>
  <si>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</si>
  <si>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</si>
  <si>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</si>
  <si>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</si>
  <si>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</si>
  <si>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</si>
  <si>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</si>
  <si>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</si>
  <si>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</si>
  <si>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</si>
  <si>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</si>
  <si>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</si>
  <si>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</si>
  <si>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</si>
  <si>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</si>
  <si>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</si>
  <si>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</si>
  <si>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</si>
  <si>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</si>
  <si>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</si>
  <si>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</si>
  <si>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</si>
  <si>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</si>
  <si>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</si>
  <si>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</si>
  <si>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</si>
  <si>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</si>
  <si>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</si>
  <si>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</si>
  <si>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</si>
  <si>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</si>
  <si>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</si>
  <si>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</si>
  <si>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</si>
  <si>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</si>
  <si>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</si>
  <si>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</si>
  <si>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</si>
  <si>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</si>
  <si>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</si>
  <si>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</si>
  <si>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</si>
  <si>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</si>
  <si>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</si>
  <si>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</si>
  <si>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</si>
  <si>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</si>
  <si>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</si>
  <si>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</si>
  <si>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</si>
  <si>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</si>
  <si>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</si>
  <si>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</si>
  <si>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</si>
  <si>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</si>
  <si>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</si>
  <si>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</si>
  <si>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</si>
  <si>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</si>
  <si>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</si>
  <si>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</si>
  <si>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</si>
  <si>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</si>
  <si>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</si>
  <si>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</si>
  <si>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</si>
  <si>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</si>
  <si>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</si>
  <si>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</si>
  <si>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</si>
  <si>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</si>
  <si>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</si>
  <si>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</si>
  <si>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</si>
  <si>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</si>
  <si>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</si>
  <si>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</si>
  <si>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</si>
  <si>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</si>
  <si>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</si>
  <si>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</si>
  <si>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</si>
  <si>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</si>
  <si>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</si>
  <si>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</si>
  <si>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</si>
  <si>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</si>
  <si>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</si>
  <si>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</si>
  <si>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</si>
  <si>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</si>
  <si>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</si>
  <si>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</si>
  <si>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</si>
  <si>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</si>
  <si>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</si>
  <si>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</si>
  <si>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</si>
  <si>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</si>
  <si>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</si>
  <si>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</si>
  <si>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</si>
  <si>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</si>
  <si>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</si>
  <si>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</si>
  <si>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</si>
  <si>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</si>
  <si>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</si>
  <si>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</si>
  <si>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</si>
  <si>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</si>
  <si>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</si>
  <si>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</si>
  <si>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</si>
  <si>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</si>
  <si>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</si>
  <si>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</si>
  <si>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</si>
  <si>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</si>
  <si>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</si>
  <si>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</si>
  <si>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</si>
  <si>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</si>
  <si>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</si>
  <si>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</si>
  <si>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</si>
  <si>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</si>
  <si>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</si>
  <si>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</si>
  <si>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</si>
  <si>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</si>
  <si>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</si>
  <si>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</si>
  <si>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</si>
  <si>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</si>
  <si>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</si>
  <si>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</si>
  <si>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</si>
  <si>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</si>
  <si>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</si>
  <si>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</si>
  <si>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</si>
  <si>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</si>
  <si>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</si>
  <si>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</si>
  <si>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</si>
  <si>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</si>
  <si>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</si>
  <si>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</si>
  <si>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</si>
  <si>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</si>
  <si>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</si>
  <si>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</si>
  <si>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</si>
  <si>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</si>
  <si>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</si>
  <si>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</si>
  <si>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</si>
  <si>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</si>
  <si>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</si>
  <si>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</si>
  <si>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</si>
  <si>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</si>
  <si>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</si>
  <si>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</si>
  <si>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</si>
  <si>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</si>
  <si>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</si>
  <si>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</si>
  <si>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</si>
  <si>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</si>
  <si>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</si>
  <si>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</si>
  <si>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</si>
  <si>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</si>
  <si>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</si>
  <si>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</si>
  <si>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</si>
  <si>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</si>
  <si>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</si>
  <si>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</si>
  <si>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</si>
  <si>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</si>
  <si>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</si>
  <si>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</si>
  <si>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</si>
  <si>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</si>
  <si>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</si>
  <si>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</si>
  <si>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</si>
  <si>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</si>
  <si>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</si>
  <si>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</si>
  <si>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</si>
  <si>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</si>
  <si>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</si>
  <si>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</si>
  <si>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</si>
  <si>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</si>
  <si>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</si>
  <si>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</si>
  <si>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</si>
  <si>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</si>
  <si>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</si>
  <si>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</si>
  <si>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</si>
  <si>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</si>
  <si>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</si>
  <si>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</si>
  <si>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</si>
  <si>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</si>
  <si>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</si>
  <si>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</si>
  <si>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</si>
  <si>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</si>
  <si>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</si>
  <si>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</si>
  <si>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</si>
  <si>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</si>
  <si>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</si>
  <si>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</si>
  <si>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</si>
  <si>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</si>
  <si>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</si>
  <si>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</si>
  <si>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</si>
  <si>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</si>
  <si>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</si>
  <si>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</si>
  <si>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</si>
  <si>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</si>
  <si>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</si>
  <si>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</si>
  <si>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</si>
  <si>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</si>
  <si>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</si>
  <si>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</si>
  <si>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</si>
  <si>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</si>
  <si>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</si>
  <si>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</si>
  <si>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</si>
  <si>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</si>
  <si>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</si>
  <si>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</si>
  <si>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</si>
  <si>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</si>
  <si>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</si>
  <si>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</si>
  <si>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</si>
  <si>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</si>
  <si>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</si>
  <si>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</si>
  <si>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</si>
  <si>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</si>
  <si>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</si>
  <si>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</si>
  <si>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</si>
  <si>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</si>
  <si>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</si>
  <si>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</si>
  <si>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</si>
  <si>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</si>
  <si>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</si>
  <si>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</si>
  <si>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</si>
  <si>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</si>
  <si>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</si>
  <si>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</si>
  <si>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</si>
  <si>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</si>
  <si>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</si>
  <si>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</si>
  <si>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</si>
  <si>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</si>
  <si>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</si>
  <si>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</si>
  <si>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</si>
  <si>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</si>
  <si>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</si>
  <si>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</si>
  <si>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</si>
  <si>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</si>
  <si>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</si>
  <si>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</si>
  <si>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</si>
  <si>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</si>
  <si>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</si>
  <si>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</si>
  <si>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</si>
  <si>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</si>
  <si>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</si>
  <si>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</si>
  <si>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</si>
  <si>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</si>
  <si>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</si>
  <si>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</si>
  <si>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</si>
  <si>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</si>
  <si>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</si>
  <si>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</si>
  <si>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</si>
  <si>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</si>
  <si>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</si>
  <si>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</si>
  <si>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</si>
  <si>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</si>
  <si>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</si>
  <si>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</si>
  <si>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</si>
  <si>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</si>
  <si>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</si>
  <si>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</si>
  <si>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</si>
  <si>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</si>
  <si>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</si>
  <si>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</si>
  <si>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</si>
  <si>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</si>
  <si>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</si>
  <si>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</si>
  <si>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</si>
  <si>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</si>
  <si>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</si>
  <si>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</si>
  <si>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</si>
  <si>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</si>
  <si>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</si>
  <si>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</si>
  <si>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</si>
  <si>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</si>
  <si>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</si>
  <si>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</si>
  <si>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</si>
  <si>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</si>
  <si>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</si>
  <si>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</si>
  <si>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</si>
  <si>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</si>
  <si>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</si>
  <si>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</si>
  <si>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</si>
  <si>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</si>
  <si>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</si>
  <si>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</si>
  <si>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</si>
  <si>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</si>
  <si>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</si>
  <si>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</si>
  <si>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</si>
  <si>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</si>
  <si>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</si>
  <si>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</si>
  <si>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</si>
  <si>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</si>
  <si>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</si>
  <si>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</si>
  <si>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</si>
  <si>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</si>
  <si>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</si>
  <si>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</si>
  <si>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</si>
  <si>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</si>
  <si>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</si>
  <si>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</si>
  <si>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</si>
  <si>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</si>
  <si>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</si>
  <si>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</si>
  <si>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</si>
  <si>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</si>
  <si>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</si>
  <si>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</si>
  <si>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</si>
  <si>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</si>
  <si>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</si>
  <si>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</si>
  <si>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</si>
  <si>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</si>
  <si>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</si>
  <si>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</si>
  <si>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</si>
  <si>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</si>
  <si>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</si>
  <si>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</si>
  <si>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</si>
  <si>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</si>
  <si>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</si>
  <si>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</si>
  <si>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</si>
  <si>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</si>
  <si>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</si>
  <si>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</si>
  <si>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</si>
  <si>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</si>
  <si>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</si>
  <si>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</si>
  <si>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</si>
  <si>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</si>
  <si>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</si>
  <si>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</si>
  <si>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</si>
  <si>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</si>
  <si>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</si>
  <si>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</si>
  <si>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</si>
  <si>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</si>
  <si>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</si>
  <si>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</si>
  <si>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</si>
  <si>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</si>
  <si>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</si>
  <si>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</si>
  <si>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</si>
  <si>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</si>
  <si>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</si>
  <si>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</si>
  <si>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</si>
  <si>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</si>
  <si>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</si>
  <si>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</si>
  <si>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</si>
  <si>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</si>
  <si>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</si>
  <si>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</si>
  <si>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</si>
  <si>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</si>
  <si>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</si>
  <si>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</si>
  <si>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</si>
  <si>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</si>
  <si>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</si>
  <si>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</si>
  <si>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</si>
  <si>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</si>
  <si>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</si>
  <si>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</si>
  <si>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</si>
  <si>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</si>
  <si>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</si>
  <si>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</si>
  <si>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</si>
  <si>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</si>
  <si>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</si>
  <si>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</si>
  <si>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</si>
  <si>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</si>
  <si>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</si>
  <si>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</si>
  <si>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</si>
  <si>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</si>
  <si>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</si>
  <si>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</si>
  <si>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</si>
  <si>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</si>
  <si>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</si>
  <si>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</si>
  <si>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</si>
  <si>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</si>
  <si>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</si>
  <si>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</si>
  <si>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</si>
  <si>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</si>
  <si>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</si>
  <si>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</si>
  <si>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</si>
  <si>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</si>
  <si>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</si>
  <si>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</si>
  <si>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</si>
  <si>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</si>
  <si>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</si>
  <si>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</si>
  <si>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</si>
  <si>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</si>
  <si>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</si>
  <si>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</si>
  <si>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</si>
  <si>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</si>
  <si>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</si>
  <si>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</si>
  <si>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</si>
  <si>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</si>
  <si>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</si>
  <si>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</si>
  <si>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</si>
  <si>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</si>
  <si>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</si>
  <si>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</si>
  <si>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</si>
  <si>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</si>
  <si>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</si>
  <si>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</si>
  <si>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</si>
  <si>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</si>
  <si>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</si>
  <si>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</si>
  <si>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</si>
  <si>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</si>
  <si>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</si>
  <si>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</si>
  <si>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</si>
  <si>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</si>
  <si>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</si>
  <si>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</si>
  <si>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</si>
  <si>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</si>
  <si>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</si>
  <si>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</si>
  <si>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</si>
  <si>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</si>
  <si>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</si>
  <si>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</si>
  <si>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</si>
  <si>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</si>
  <si>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</si>
  <si>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</si>
  <si>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</si>
  <si>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</si>
  <si>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</si>
  <si>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</si>
  <si>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</si>
  <si>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</si>
  <si>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</si>
  <si>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</si>
  <si>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</si>
  <si>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</si>
  <si>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</si>
  <si>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</si>
  <si>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</si>
  <si>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</si>
  <si>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</si>
  <si>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</si>
  <si>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</si>
  <si>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</si>
  <si>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</si>
  <si>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</si>
  <si>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</si>
  <si>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</si>
  <si>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</si>
  <si>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</si>
  <si>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</si>
  <si>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</si>
  <si>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</si>
  <si>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</si>
  <si>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</si>
  <si>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</si>
  <si>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</si>
  <si>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</si>
  <si>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</si>
  <si>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</si>
  <si>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</si>
  <si>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</si>
  <si>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</si>
  <si>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</si>
  <si>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</si>
  <si>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</si>
  <si>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</si>
  <si>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</si>
  <si>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</si>
  <si>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</si>
  <si>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</si>
  <si>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</si>
  <si>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</si>
  <si>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</si>
  <si>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</si>
  <si>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</si>
  <si>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</si>
  <si>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</si>
  <si>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</si>
  <si>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</si>
  <si>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</si>
  <si>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</si>
  <si>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</si>
  <si>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</si>
  <si>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</si>
  <si>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</si>
  <si>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</si>
  <si>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</si>
  <si>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</si>
  <si>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</si>
  <si>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</si>
  <si>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</si>
  <si>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</si>
  <si>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</si>
  <si>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</si>
  <si>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</si>
  <si>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</si>
  <si>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</si>
  <si>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</si>
  <si>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</si>
  <si>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</si>
  <si>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</si>
  <si>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</si>
  <si>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</si>
  <si>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</si>
  <si>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</si>
  <si>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</si>
  <si>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</si>
  <si>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</si>
  <si>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</si>
  <si>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</si>
  <si>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</si>
  <si>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</si>
  <si>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</si>
  <si>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</si>
  <si>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</si>
  <si>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</si>
  <si>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</si>
  <si>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</si>
  <si>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</si>
  <si>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</si>
  <si>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</si>
  <si>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</si>
  <si>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</si>
  <si>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</si>
  <si>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</si>
  <si>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</si>
  <si>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</si>
  <si>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</si>
  <si>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</si>
  <si>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</si>
  <si>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</si>
  <si>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</si>
  <si>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</si>
  <si>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</si>
  <si>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</si>
  <si>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</si>
  <si>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</si>
  <si>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</si>
  <si>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</si>
  <si>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</si>
  <si>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</si>
  <si>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</si>
  <si>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</si>
  <si>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</si>
  <si>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</si>
  <si>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</si>
  <si>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</si>
  <si>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</si>
  <si>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</si>
  <si>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</si>
  <si>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</si>
  <si>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</si>
  <si>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</si>
  <si>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</si>
  <si>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</si>
  <si>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</si>
  <si>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</si>
  <si>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</si>
  <si>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</si>
  <si>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</si>
  <si>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</si>
  <si>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</si>
  <si>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</si>
  <si>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</si>
  <si>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</si>
  <si>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</si>
  <si>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</si>
  <si>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</si>
  <si>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</si>
  <si>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</si>
  <si>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</si>
  <si>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</si>
  <si>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</si>
  <si>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</si>
  <si>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</si>
  <si>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</si>
  <si>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</si>
  <si>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</si>
  <si>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</si>
  <si>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</si>
  <si>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</si>
  <si>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</si>
  <si>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</si>
  <si>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</si>
  <si>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</si>
  <si>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</si>
  <si>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</si>
  <si>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</si>
  <si>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</si>
  <si>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</si>
  <si>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</si>
  <si>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</si>
  <si>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</si>
  <si>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</si>
  <si>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</si>
  <si>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</si>
  <si>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</si>
  <si>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</si>
  <si>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</si>
  <si>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</si>
  <si>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</si>
  <si>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</si>
  <si>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</si>
  <si>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</si>
  <si>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</si>
  <si>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</si>
  <si>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</si>
  <si>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</si>
  <si>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</si>
  <si>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</si>
  <si>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</si>
  <si>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</si>
  <si>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</si>
  <si>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</si>
  <si>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</si>
  <si>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</si>
  <si>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</si>
  <si>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</si>
  <si>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</si>
  <si>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</si>
  <si>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</si>
  <si>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</si>
  <si>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</si>
  <si>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</si>
  <si>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</si>
  <si>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</si>
  <si>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</si>
  <si>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</si>
  <si>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</si>
  <si>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</si>
  <si>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</si>
  <si>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</si>
  <si>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</si>
  <si>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</si>
  <si>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</si>
  <si>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</si>
  <si>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</si>
  <si>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</si>
  <si>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</si>
  <si>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</si>
  <si>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</si>
  <si>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</si>
  <si>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</si>
  <si>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</si>
  <si>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</si>
  <si>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</si>
  <si>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</si>
  <si>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</si>
  <si>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</si>
  <si>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</si>
  <si>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</si>
  <si>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</si>
  <si>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</si>
  <si>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</si>
  <si>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</si>
  <si>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</si>
  <si>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</si>
  <si>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</si>
  <si>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</si>
  <si>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</si>
  <si>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</si>
  <si>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</si>
  <si>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</si>
  <si>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</si>
  <si>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</si>
  <si>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</si>
  <si>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</si>
  <si>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</si>
  <si>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</si>
  <si>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</si>
  <si>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</si>
  <si>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</si>
  <si>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</si>
  <si>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</si>
  <si>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</si>
  <si>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</si>
  <si>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</si>
  <si>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</si>
  <si>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</si>
  <si>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</si>
  <si>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</si>
  <si>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</si>
  <si>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</si>
  <si>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</si>
  <si>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</si>
  <si>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</si>
  <si>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</si>
  <si>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</si>
  <si>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</si>
  <si>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</si>
  <si>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</si>
  <si>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</si>
  <si>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</si>
  <si>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</si>
  <si>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</si>
  <si>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</si>
  <si>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</si>
  <si>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</si>
  <si>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</si>
  <si>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</si>
  <si>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</si>
  <si>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</si>
  <si>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</si>
  <si>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</si>
  <si>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</si>
  <si>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</si>
  <si>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</si>
  <si>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</si>
  <si>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</si>
  <si>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</si>
  <si>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</si>
  <si>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</si>
  <si>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</si>
  <si>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</si>
  <si>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</si>
  <si>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</si>
  <si>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</si>
  <si>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</si>
  <si>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</si>
  <si>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</si>
  <si>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</si>
  <si>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</si>
  <si>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</si>
  <si>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</si>
  <si>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</si>
  <si>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</si>
  <si>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</si>
  <si>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</si>
  <si>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</si>
  <si>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</si>
  <si>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</si>
  <si>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</si>
  <si>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</si>
  <si>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</si>
  <si>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</si>
  <si>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</si>
  <si>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</si>
  <si>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</si>
  <si>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</si>
  <si>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</si>
  <si>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</si>
  <si>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</si>
  <si>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</si>
  <si>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</si>
  <si>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</si>
  <si>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</si>
  <si>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</si>
  <si>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</si>
  <si>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</si>
  <si>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</si>
  <si>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</si>
  <si>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</si>
  <si>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</si>
  <si>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</si>
  <si>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</si>
  <si>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</si>
  <si>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</si>
  <si>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</si>
  <si>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</si>
  <si>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</si>
  <si>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</si>
  <si>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</si>
  <si>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</si>
  <si>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</si>
  <si>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</si>
  <si>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</si>
  <si>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</si>
  <si>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</si>
  <si>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</si>
  <si>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</si>
  <si>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</si>
  <si>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</si>
  <si>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</si>
  <si>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</si>
  <si>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</si>
  <si>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</si>
  <si>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</si>
  <si>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</si>
  <si>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</si>
  <si>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</si>
  <si>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</si>
  <si>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</si>
  <si>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</si>
  <si>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</si>
  <si>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</si>
  <si>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</si>
  <si>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</si>
  <si>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</si>
  <si>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</si>
  <si>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</si>
  <si>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</si>
  <si>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</si>
  <si>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</si>
  <si>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</si>
  <si>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</si>
  <si>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</si>
  <si>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</si>
  <si>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</si>
  <si>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</si>
  <si>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</si>
  <si>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</si>
  <si>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</si>
  <si>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</si>
  <si>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</si>
  <si>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</si>
  <si>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</si>
  <si>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</si>
  <si>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</si>
  <si>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</si>
  <si>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</si>
  <si>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</si>
  <si>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</si>
  <si>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</si>
  <si>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</si>
  <si>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</si>
  <si>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</si>
  <si>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</si>
  <si>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</si>
  <si>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</si>
  <si>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</si>
  <si>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</si>
  <si>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</si>
  <si>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</si>
  <si>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</si>
  <si>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</si>
  <si>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</si>
  <si>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</si>
  <si>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</si>
  <si>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</si>
  <si>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</si>
  <si>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</si>
  <si>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</si>
  <si>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</si>
  <si>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</si>
  <si>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</si>
  <si>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</si>
  <si>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</si>
  <si>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</si>
  <si>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</si>
  <si>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</si>
  <si>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</si>
  <si>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</si>
  <si>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</si>
  <si>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</si>
  <si>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</si>
  <si>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</si>
  <si>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</si>
  <si>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</si>
  <si>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</si>
  <si>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</si>
  <si>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</si>
  <si>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</si>
  <si>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</si>
  <si>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</si>
  <si>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</si>
  <si>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</si>
  <si>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</si>
  <si>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</si>
  <si>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</si>
  <si>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</si>
  <si>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</si>
  <si>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</si>
  <si>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</si>
  <si>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</si>
  <si>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</si>
  <si>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</si>
  <si>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</si>
  <si>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</si>
  <si>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</si>
  <si>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</si>
  <si>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</si>
  <si>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</si>
  <si>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</si>
  <si>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</si>
  <si>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</si>
  <si>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</si>
  <si>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</si>
  <si>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</si>
  <si>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</si>
  <si>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</si>
  <si>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</si>
  <si>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</si>
  <si>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</si>
  <si>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</si>
  <si>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</si>
  <si>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</si>
  <si>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</si>
  <si>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</si>
  <si>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</si>
  <si>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</si>
  <si>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</si>
  <si>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</si>
  <si>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</si>
  <si>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</si>
  <si>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</si>
  <si>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</si>
  <si>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</si>
  <si>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</si>
  <si>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</si>
  <si>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</si>
  <si>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</si>
  <si>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</si>
  <si>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</si>
  <si>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</si>
  <si>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</si>
  <si>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</si>
  <si>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</si>
  <si>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</si>
  <si>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</si>
  <si>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</si>
  <si>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</si>
  <si>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</si>
  <si>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</si>
  <si>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</si>
  <si>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</si>
  <si>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</si>
  <si>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</si>
  <si>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</si>
  <si>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</si>
  <si>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</si>
  <si>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</si>
  <si>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</si>
  <si>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</si>
  <si>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</si>
  <si>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</si>
  <si>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</si>
  <si>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</si>
  <si>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</si>
  <si>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</si>
  <si>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</si>
  <si>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</si>
  <si>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</si>
  <si>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</si>
  <si>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</si>
  <si>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</si>
  <si>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</si>
  <si>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</si>
  <si>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</si>
  <si>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</si>
  <si>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</si>
  <si>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</si>
  <si>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</si>
  <si>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</si>
  <si>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</si>
  <si>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</si>
  <si>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</si>
  <si>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</si>
  <si>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</si>
  <si>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</si>
  <si>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</si>
  <si>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</si>
  <si>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</si>
  <si>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</si>
  <si>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</si>
  <si>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</si>
  <si>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</si>
  <si>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</si>
  <si>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</si>
  <si>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</si>
  <si>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</si>
  <si>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</si>
  <si>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</si>
  <si>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</si>
  <si>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</si>
  <si>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</si>
  <si>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</si>
  <si>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</si>
  <si>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</si>
  <si>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</si>
  <si>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</si>
  <si>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</si>
  <si>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</si>
  <si>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</si>
  <si>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</si>
  <si>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</si>
  <si>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</si>
  <si>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</si>
  <si>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</si>
  <si>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</si>
  <si>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</si>
  <si>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</si>
  <si>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</si>
  <si>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</si>
  <si>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</si>
  <si>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</si>
  <si>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</si>
  <si>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</si>
  <si>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</si>
  <si>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</si>
  <si>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</si>
  <si>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</si>
  <si>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</si>
  <si>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</si>
  <si>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</si>
  <si>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</si>
  <si>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</si>
  <si>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</si>
  <si>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</si>
  <si>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</si>
  <si>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</si>
  <si>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</si>
  <si>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</si>
  <si>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</si>
  <si>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</si>
  <si>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</si>
  <si>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</si>
  <si>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</si>
  <si>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</si>
  <si>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</si>
  <si>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</si>
  <si>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</si>
  <si>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</si>
  <si>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</si>
  <si>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</si>
  <si>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</si>
  <si>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</si>
  <si>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</si>
  <si>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</si>
  <si>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</si>
  <si>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</si>
  <si>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</si>
  <si>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</si>
  <si>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</si>
  <si>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</si>
  <si>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</si>
  <si>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</si>
  <si>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</si>
  <si>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</si>
  <si>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</si>
  <si>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</si>
  <si>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</si>
  <si>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</si>
  <si>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</si>
  <si>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</si>
  <si>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</si>
  <si>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</si>
  <si>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</si>
  <si>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</si>
  <si>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</si>
  <si>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</si>
  <si>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</si>
  <si>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</si>
  <si>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</si>
  <si>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</si>
  <si>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</si>
  <si>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</si>
  <si>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</si>
  <si>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</si>
  <si>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</si>
  <si>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</si>
  <si>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</si>
  <si>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</si>
  <si>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</si>
  <si>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</si>
  <si>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</si>
  <si>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</si>
  <si>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</si>
  <si>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</si>
  <si>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</si>
  <si>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</si>
  <si>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</si>
  <si>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</si>
  <si>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</si>
  <si>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</si>
  <si>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</si>
  <si>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</si>
  <si>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</si>
  <si>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</si>
  <si>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</si>
  <si>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</si>
  <si>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</si>
  <si>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</si>
  <si>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</si>
  <si>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</si>
  <si>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</si>
  <si>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</si>
  <si>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</si>
  <si>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</si>
  <si>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</si>
  <si>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</si>
  <si>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</si>
  <si>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</si>
  <si>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</si>
  <si>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</si>
  <si>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</si>
  <si>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</si>
  <si>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</si>
  <si>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</si>
  <si>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</si>
  <si>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</si>
  <si>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</si>
  <si>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</si>
  <si>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</si>
  <si>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</si>
  <si>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</si>
  <si>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</si>
  <si>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</si>
  <si>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</si>
  <si>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</si>
  <si>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</si>
  <si>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</si>
  <si>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</si>
  <si>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</si>
  <si>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</si>
  <si>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</si>
  <si>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</si>
  <si>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</si>
  <si>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</si>
  <si>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</si>
  <si>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</si>
  <si>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</si>
  <si>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</si>
  <si>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</si>
  <si>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</si>
  <si>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</si>
  <si>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</si>
  <si>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</si>
  <si>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</si>
  <si>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</si>
  <si>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</si>
  <si>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</si>
  <si>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</si>
  <si>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</si>
  <si>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</si>
  <si>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</si>
  <si>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</si>
  <si>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</si>
  <si>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</si>
  <si>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</si>
  <si>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</si>
  <si>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</si>
  <si>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</si>
  <si>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</si>
  <si>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</si>
  <si>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</si>
  <si>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</si>
  <si>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</si>
  <si>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</si>
  <si>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</si>
  <si>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</si>
  <si>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</si>
  <si>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</si>
  <si>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</si>
  <si>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</si>
  <si>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</si>
  <si>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</si>
  <si>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</si>
  <si>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</si>
  <si>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</si>
  <si>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</si>
  <si>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</si>
  <si>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</si>
  <si>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</si>
  <si>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</si>
  <si>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</si>
  <si>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</si>
  <si>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</si>
  <si>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</si>
  <si>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</si>
  <si>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</si>
  <si>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</si>
  <si>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</si>
  <si>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</si>
  <si>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</si>
  <si>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</si>
  <si>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</si>
  <si>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</si>
  <si>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</si>
  <si>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</si>
  <si>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</si>
  <si>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</si>
  <si>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</si>
  <si>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</si>
  <si>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</si>
  <si>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</si>
  <si>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</si>
  <si>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</si>
  <si>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</si>
  <si>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</si>
  <si>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</si>
  <si>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</si>
  <si>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</si>
  <si>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</si>
  <si>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</si>
  <si>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</si>
  <si>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</si>
  <si>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</si>
  <si>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</si>
  <si>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</si>
  <si>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</si>
  <si>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</si>
  <si>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</si>
  <si>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</si>
  <si>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</si>
  <si>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</si>
  <si>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</si>
  <si>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</si>
  <si>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</si>
  <si>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</si>
  <si>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</si>
  <si>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</si>
  <si>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</si>
  <si>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</si>
  <si>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</si>
  <si>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</si>
  <si>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</si>
  <si>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</si>
  <si>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</si>
  <si>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</si>
  <si>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</si>
  <si>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</si>
  <si>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</si>
  <si>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</si>
  <si>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</si>
  <si>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</si>
  <si>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</si>
  <si>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</si>
  <si>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</si>
  <si>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</si>
  <si>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</si>
  <si>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</si>
  <si>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</si>
  <si>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</si>
  <si>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</si>
  <si>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</si>
  <si>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</si>
  <si>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</si>
  <si>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</si>
  <si>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</si>
  <si>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</si>
  <si>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</si>
  <si>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</si>
  <si>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</si>
  <si>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</si>
  <si>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</si>
  <si>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</si>
  <si>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</si>
  <si>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</si>
  <si>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</si>
  <si>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</si>
  <si>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</si>
  <si>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</si>
  <si>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</si>
  <si>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</si>
  <si>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</si>
  <si>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</si>
  <si>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</si>
  <si>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</si>
  <si>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</si>
  <si>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</si>
  <si>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</si>
  <si>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</si>
  <si>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</si>
  <si>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</si>
  <si>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</si>
  <si>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</si>
  <si>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</si>
  <si>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</si>
  <si>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</si>
  <si>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</si>
  <si>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</si>
  <si>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</si>
  <si>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</si>
  <si>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</si>
  <si>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</si>
  <si>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</si>
  <si>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</si>
  <si>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</si>
  <si>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</si>
  <si>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</si>
  <si>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</si>
  <si>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</si>
  <si>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</si>
  <si>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</si>
  <si>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</si>
  <si>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</si>
  <si>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</si>
  <si>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</si>
  <si>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</si>
  <si>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</si>
  <si>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</si>
  <si>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</si>
  <si>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</si>
  <si>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</si>
  <si>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</si>
  <si>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</si>
  <si>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</si>
  <si>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</si>
  <si>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</si>
  <si>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</si>
  <si>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</si>
  <si>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</si>
  <si>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</si>
  <si>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</si>
  <si>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</si>
  <si>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</si>
  <si>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</si>
  <si>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</si>
  <si>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</si>
  <si>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</si>
  <si>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</si>
  <si>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</si>
  <si>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</si>
  <si>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</si>
  <si>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</si>
  <si>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</si>
  <si>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</si>
  <si>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</si>
  <si>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</si>
  <si>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</si>
  <si>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</si>
  <si>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</si>
  <si>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</si>
  <si>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</si>
  <si>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</si>
  <si>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</si>
  <si>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</si>
  <si>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</si>
  <si>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</si>
  <si>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</si>
  <si>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</si>
  <si>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</si>
  <si>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</si>
  <si>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</si>
  <si>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</si>
  <si>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</si>
  <si>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</si>
  <si>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</si>
  <si>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</si>
  <si>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</si>
  <si>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</si>
  <si>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</si>
  <si>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</si>
  <si>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</si>
  <si>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</si>
  <si>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</si>
  <si>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</si>
  <si>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</si>
  <si>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</si>
  <si>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</si>
  <si>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</si>
  <si>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</si>
  <si>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</si>
  <si>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</si>
  <si>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</si>
  <si>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</si>
  <si>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</si>
  <si>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</si>
  <si>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</si>
  <si>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</si>
  <si>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</si>
  <si>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</si>
  <si>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</si>
  <si>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</si>
  <si>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</si>
  <si>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</si>
  <si>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</si>
  <si>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</si>
  <si>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</si>
  <si>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</si>
  <si>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</si>
  <si>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</si>
  <si>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</si>
  <si>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</si>
  <si>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</si>
  <si>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</si>
  <si>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</si>
  <si>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</si>
  <si>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</si>
  <si>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</si>
  <si>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</si>
  <si>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</si>
  <si>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</si>
  <si>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</si>
  <si>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</si>
  <si>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</si>
  <si>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</si>
  <si>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</si>
  <si>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</si>
  <si>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</si>
  <si>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</si>
  <si>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</si>
  <si>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</si>
  <si>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</si>
  <si>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</si>
  <si>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</si>
  <si>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</si>
  <si>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</si>
  <si>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</si>
  <si>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</si>
  <si>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</si>
  <si>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</si>
  <si>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</si>
  <si>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</si>
  <si>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</si>
  <si>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</si>
  <si>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</si>
  <si>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</si>
  <si>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</si>
  <si>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</si>
  <si>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</si>
  <si>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</si>
  <si>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</si>
  <si>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</si>
  <si>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</si>
  <si>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</si>
  <si>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</si>
  <si>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</si>
  <si>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</si>
  <si>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</si>
  <si>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</si>
  <si>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</si>
  <si>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</si>
  <si>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</si>
  <si>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</si>
  <si>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</si>
  <si>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</si>
  <si>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</si>
  <si>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</si>
  <si>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</si>
  <si>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</si>
  <si>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</si>
  <si>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</si>
  <si>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</si>
  <si>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</si>
  <si>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</si>
  <si>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</si>
  <si>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</si>
  <si>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</si>
  <si>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</si>
  <si>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</si>
  <si>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</si>
  <si>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</si>
  <si>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</si>
  <si>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</si>
  <si>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</si>
  <si>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</si>
  <si>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</si>
  <si>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</si>
  <si>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</si>
  <si>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</si>
  <si>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</si>
  <si>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</si>
  <si>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</si>
  <si>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</si>
  <si>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</si>
  <si>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</si>
  <si>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</si>
  <si>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</si>
  <si>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</si>
  <si>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</si>
  <si>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</si>
  <si>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</si>
  <si>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</si>
  <si>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</si>
  <si>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</si>
  <si>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</si>
  <si>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</si>
  <si>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</si>
  <si>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</si>
  <si>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</si>
  <si>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</si>
  <si>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</si>
  <si>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</si>
  <si>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</si>
  <si>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</si>
  <si>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</si>
  <si>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</si>
  <si>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</si>
  <si>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</si>
  <si>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</si>
  <si>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</si>
  <si>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</si>
  <si>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</si>
  <si>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</si>
  <si>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</si>
  <si>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</si>
  <si>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</si>
  <si>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</si>
  <si>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</si>
  <si>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</si>
  <si>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</si>
  <si>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</si>
  <si>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</si>
  <si>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</si>
  <si>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</si>
  <si>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</si>
  <si>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</si>
  <si>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</si>
  <si>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</si>
  <si>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</si>
  <si>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</si>
  <si>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</si>
  <si>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</si>
  <si>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</si>
  <si>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</si>
  <si>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</si>
  <si>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</si>
  <si>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</si>
  <si>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</si>
  <si>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</si>
  <si>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</si>
  <si>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</si>
  <si>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</si>
  <si>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</si>
  <si>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</si>
  <si>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</si>
  <si>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</si>
  <si>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</si>
  <si>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</si>
  <si>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</si>
  <si>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</si>
  <si>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</si>
  <si>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</si>
  <si>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</si>
  <si>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</si>
  <si>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</si>
  <si>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</si>
  <si>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</si>
  <si>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</si>
  <si>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</si>
  <si>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</si>
  <si>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</si>
  <si>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</si>
  <si>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</si>
  <si>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</si>
  <si>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</si>
  <si>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</si>
  <si>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</si>
  <si>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</si>
  <si>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</si>
  <si>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</si>
  <si>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</si>
  <si>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</si>
  <si>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</si>
  <si>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</si>
  <si>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</si>
  <si>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</si>
  <si>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</si>
  <si>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</si>
  <si>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</si>
  <si>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</si>
  <si>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</si>
  <si>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</si>
  <si>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</si>
  <si>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</si>
  <si>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</si>
  <si>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</si>
  <si>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</si>
  <si>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</si>
  <si>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</si>
  <si>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</si>
  <si>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</si>
  <si>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</si>
  <si>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</si>
  <si>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</si>
  <si>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</si>
  <si>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</si>
  <si>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</si>
  <si>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</si>
  <si>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</si>
  <si>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</si>
  <si>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</si>
  <si>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</si>
  <si>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</si>
  <si>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</si>
  <si>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</si>
  <si>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</si>
  <si>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</si>
  <si>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</si>
  <si>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</si>
  <si>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</si>
  <si>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</si>
  <si>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</si>
  <si>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</si>
  <si>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</si>
  <si>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</si>
  <si>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</si>
  <si>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</si>
  <si>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</si>
  <si>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</si>
  <si>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</si>
  <si>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</si>
  <si>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</si>
  <si>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</si>
  <si>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</si>
  <si>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</si>
  <si>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</si>
  <si>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</si>
  <si>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</si>
  <si>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</si>
  <si>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</si>
  <si>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</si>
  <si>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</si>
  <si>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</si>
  <si>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</si>
  <si>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</si>
  <si>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</si>
  <si>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</si>
  <si>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</si>
  <si>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</si>
  <si>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</si>
  <si>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</si>
  <si>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</si>
  <si>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</si>
  <si>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</si>
  <si>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</si>
  <si>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</si>
  <si>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</si>
  <si>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</si>
  <si>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</si>
  <si>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</si>
  <si>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</si>
  <si>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</si>
  <si>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</si>
  <si>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</si>
  <si>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</si>
  <si>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</si>
  <si>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</si>
  <si>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</si>
  <si>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</si>
  <si>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</si>
  <si>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</si>
  <si>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</si>
  <si>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</si>
  <si>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</si>
  <si>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</si>
  <si>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</si>
  <si>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</si>
  <si>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</si>
  <si>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</si>
  <si>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</si>
  <si>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</si>
  <si>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</si>
  <si>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</si>
  <si>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</si>
  <si>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</si>
  <si>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</si>
  <si>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</si>
  <si>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</si>
  <si>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</si>
  <si>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</si>
  <si>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</si>
  <si>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</si>
  <si>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</si>
  <si>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</si>
  <si>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</si>
  <si>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</si>
  <si>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</si>
  <si>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</si>
  <si>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</si>
  <si>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</si>
  <si>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</si>
  <si>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</si>
  <si>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</si>
  <si>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</si>
  <si>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</si>
  <si>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</si>
  <si>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</si>
  <si>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</si>
  <si>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</si>
  <si>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</si>
  <si>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</si>
  <si>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</si>
  <si>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</si>
  <si>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</si>
  <si>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</si>
  <si>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</si>
  <si>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</si>
  <si>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</si>
  <si>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</si>
  <si>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</si>
  <si>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</si>
  <si>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</si>
  <si>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</si>
  <si>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</si>
  <si>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</si>
  <si>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</si>
  <si>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</si>
  <si>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</si>
  <si>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</si>
  <si>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</si>
  <si>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</si>
  <si>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</si>
  <si>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</si>
  <si>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</si>
  <si>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</si>
  <si>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</si>
  <si>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</si>
  <si>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</si>
  <si>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</si>
  <si>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</si>
  <si>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</si>
  <si>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</si>
  <si>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</si>
  <si>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</si>
  <si>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</si>
  <si>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</si>
  <si>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</si>
  <si>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</si>
  <si>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</si>
  <si>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</si>
  <si>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</si>
  <si>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</si>
  <si>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</si>
  <si>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</si>
  <si>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</si>
  <si>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</si>
  <si>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</si>
  <si>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</si>
  <si>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</si>
  <si>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</si>
  <si>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</si>
  <si>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</si>
  <si>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</si>
  <si>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</si>
  <si>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</si>
  <si>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</si>
  <si>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</si>
  <si>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</si>
  <si>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</si>
  <si>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</si>
  <si>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</si>
  <si>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</si>
  <si>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</si>
  <si>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</si>
  <si>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</si>
  <si>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</si>
  <si>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</si>
  <si>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</si>
  <si>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</si>
  <si>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</si>
  <si>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</si>
  <si>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</si>
  <si>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</si>
  <si>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</si>
  <si>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</si>
  <si>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</si>
  <si>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</si>
  <si>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</si>
  <si>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</si>
  <si>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</si>
  <si>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</si>
  <si>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</si>
  <si>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</si>
  <si>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</si>
  <si>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</si>
  <si>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</si>
  <si>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</si>
  <si>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</si>
  <si>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</si>
  <si>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</si>
  <si>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</si>
  <si>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</si>
  <si>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</si>
  <si>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</si>
  <si>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</si>
  <si>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</si>
  <si>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</si>
  <si>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</si>
  <si>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</si>
  <si>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</si>
  <si>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</si>
  <si>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</si>
  <si>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</si>
  <si>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</si>
  <si>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</si>
  <si>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</si>
  <si>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</si>
  <si>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</si>
  <si>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</si>
  <si>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</si>
  <si>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</si>
  <si>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</si>
  <si>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</si>
  <si>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</si>
  <si>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</si>
  <si>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</si>
  <si>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</si>
  <si>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</si>
  <si>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</si>
  <si>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</si>
  <si>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</si>
  <si>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</si>
  <si>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</si>
  <si>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</si>
  <si>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</si>
  <si>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</si>
  <si>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</si>
  <si>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</si>
  <si>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</si>
  <si>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</si>
  <si>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</si>
  <si>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</si>
  <si>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</si>
  <si>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</si>
  <si>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</si>
  <si>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</si>
  <si>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</si>
  <si>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</si>
  <si>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</si>
  <si>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</si>
  <si>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</si>
  <si>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</si>
  <si>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</si>
  <si>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</si>
  <si>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</si>
  <si>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</si>
  <si>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</si>
  <si>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</si>
  <si>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</si>
  <si>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</si>
  <si>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</si>
  <si>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</si>
  <si>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</si>
  <si>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</si>
  <si>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</si>
  <si>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</si>
  <si>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</si>
  <si>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</si>
  <si>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</si>
  <si>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</si>
  <si>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</si>
  <si>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</si>
  <si>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</si>
  <si>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</si>
  <si>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</si>
  <si>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</si>
  <si>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</si>
  <si>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</si>
  <si>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</si>
  <si>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</si>
  <si>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</si>
  <si>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</si>
  <si>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</si>
  <si>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</si>
  <si>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</si>
  <si>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</si>
  <si>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</si>
  <si>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</si>
  <si>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</si>
  <si>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</si>
  <si>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</si>
  <si>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</si>
  <si>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</si>
  <si>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</si>
  <si>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</si>
  <si>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</si>
  <si>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</si>
  <si>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</si>
  <si>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</si>
  <si>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</si>
  <si>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</si>
  <si>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</si>
  <si>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</si>
  <si>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</si>
  <si>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</si>
  <si>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</si>
  <si>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</si>
  <si>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</si>
  <si>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</si>
  <si>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</si>
  <si>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</si>
  <si>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</si>
  <si>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</si>
  <si>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</si>
  <si>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</si>
  <si>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</si>
  <si>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</si>
  <si>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</si>
  <si>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</si>
  <si>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</si>
  <si>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</si>
  <si>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</si>
  <si>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</si>
  <si>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</si>
  <si>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</si>
  <si>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</si>
  <si>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</si>
  <si>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</si>
  <si>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</si>
  <si>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</si>
  <si>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</si>
  <si>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</si>
  <si>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</si>
  <si>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</si>
  <si>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</si>
  <si>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</si>
  <si>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</si>
  <si>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</si>
  <si>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</si>
  <si>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</si>
  <si>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</si>
  <si>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</si>
  <si>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</si>
  <si>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</si>
  <si>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</si>
  <si>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</si>
  <si>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</si>
  <si>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</si>
  <si>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</si>
  <si>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</si>
  <si>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</si>
  <si>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</si>
  <si>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</si>
  <si>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</si>
  <si>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</si>
  <si>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</si>
  <si>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</si>
  <si>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</si>
  <si>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</si>
  <si>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</si>
  <si>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</si>
  <si>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</si>
  <si>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</si>
  <si>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</si>
  <si>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</si>
  <si>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</si>
  <si>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</si>
  <si>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</si>
  <si>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</si>
  <si>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</si>
  <si>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</si>
  <si>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</si>
  <si>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</si>
  <si>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</si>
  <si>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</si>
  <si>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</si>
  <si>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</si>
  <si>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</si>
  <si>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</si>
  <si>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</si>
  <si>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</si>
  <si>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</si>
  <si>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</si>
  <si>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</si>
  <si>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</si>
  <si>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</si>
  <si>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</si>
  <si>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</si>
  <si>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</si>
  <si>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</si>
  <si>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</si>
  <si>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</si>
  <si>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</si>
  <si>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</si>
  <si>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</si>
  <si>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</si>
  <si>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</si>
  <si>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</si>
  <si>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</si>
  <si>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</si>
  <si>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</si>
  <si>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</si>
  <si>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</si>
  <si>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</si>
  <si>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</si>
  <si>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</si>
  <si>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</si>
  <si>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</si>
  <si>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</si>
  <si>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</si>
  <si>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</si>
  <si>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</si>
  <si>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</si>
  <si>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</si>
  <si>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</si>
  <si>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</si>
  <si>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</si>
  <si>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</si>
  <si>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</si>
  <si>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</si>
  <si>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</si>
  <si>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</si>
  <si>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</si>
  <si>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</si>
  <si>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</si>
  <si>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</si>
  <si>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</si>
  <si>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</si>
  <si>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</si>
  <si>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</si>
  <si>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</si>
  <si>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</si>
  <si>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</si>
  <si>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</si>
  <si>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</si>
  <si>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</si>
  <si>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</si>
  <si>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</si>
  <si>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</si>
  <si>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</si>
  <si>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</si>
  <si>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</si>
  <si>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</si>
  <si>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</si>
  <si>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</si>
  <si>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</si>
  <si>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</si>
  <si>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</si>
  <si>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</si>
  <si>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</si>
  <si>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</si>
  <si>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</si>
  <si>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</si>
  <si>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</si>
  <si>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</si>
  <si>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</si>
  <si>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</si>
  <si>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</si>
  <si>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</si>
  <si>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</si>
  <si>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</si>
  <si>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</si>
  <si>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</si>
  <si>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</si>
  <si>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</si>
  <si>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</si>
  <si>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</si>
  <si>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</si>
  <si>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</si>
  <si>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</si>
  <si>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</si>
  <si>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</si>
  <si>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</si>
  <si>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</si>
  <si>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</si>
  <si>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</si>
  <si>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</si>
  <si>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</si>
  <si>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</si>
  <si>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</si>
  <si>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</si>
  <si>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</si>
  <si>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</si>
  <si>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</si>
  <si>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</si>
  <si>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</si>
  <si>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</si>
  <si>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</si>
  <si>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</si>
  <si>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</si>
  <si>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</si>
  <si>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</si>
  <si>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</si>
  <si>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</si>
  <si>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</si>
  <si>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</si>
  <si>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</si>
  <si>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</si>
  <si>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</si>
  <si>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</si>
  <si>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</si>
  <si>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</si>
  <si>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</si>
  <si>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</si>
  <si>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</si>
  <si>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</si>
  <si>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</si>
  <si>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</si>
  <si>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</si>
  <si>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</si>
  <si>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</si>
  <si>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</si>
  <si>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</si>
  <si>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</si>
  <si>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</si>
  <si>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</si>
  <si>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</si>
  <si>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</si>
  <si>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</si>
  <si>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</si>
  <si>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</si>
  <si>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</si>
  <si>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</si>
  <si>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</si>
  <si>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</si>
  <si>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</si>
  <si>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</si>
  <si>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</si>
  <si>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</si>
  <si>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</si>
  <si>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</si>
  <si>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</si>
  <si>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</si>
  <si>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</si>
  <si>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</si>
  <si>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</si>
  <si>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</si>
  <si>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</si>
  <si>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</si>
  <si>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</si>
  <si>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</si>
  <si>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</si>
  <si>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</si>
  <si>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</si>
  <si>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</si>
  <si>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</si>
  <si>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</si>
  <si>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</si>
  <si>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</si>
  <si>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</si>
  <si>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</si>
  <si>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</si>
  <si>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</si>
  <si>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</si>
  <si>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</si>
  <si>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</si>
  <si>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</si>
  <si>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</si>
  <si>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</si>
  <si>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</si>
  <si>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</si>
  <si>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</si>
  <si>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</si>
  <si>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</si>
  <si>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</si>
  <si>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</si>
  <si>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</si>
  <si>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</si>
  <si>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</si>
  <si>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</si>
  <si>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</si>
  <si>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</si>
  <si>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</si>
  <si>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</si>
  <si>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</si>
  <si>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</si>
  <si>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</si>
  <si>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</si>
  <si>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</si>
  <si>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</si>
  <si>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</si>
  <si>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</si>
  <si>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</si>
  <si>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</si>
  <si>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</si>
  <si>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</si>
  <si>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</si>
  <si>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</si>
  <si>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</si>
  <si>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</si>
  <si>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</si>
  <si>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</si>
  <si>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</si>
  <si>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</si>
  <si>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</si>
  <si>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</si>
  <si>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</si>
  <si>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</si>
  <si>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</si>
  <si>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</si>
  <si>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</si>
  <si>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</si>
  <si>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</si>
  <si>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</si>
  <si>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</si>
  <si>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</si>
  <si>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</si>
  <si>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</si>
  <si>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</si>
  <si>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</si>
  <si>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</si>
  <si>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</si>
  <si>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</si>
  <si>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</si>
  <si>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</si>
  <si>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</si>
  <si>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</si>
  <si>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</si>
  <si>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</si>
  <si>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</si>
  <si>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</si>
  <si>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</si>
  <si>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</si>
  <si>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</si>
  <si>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</si>
  <si>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</si>
  <si>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</si>
  <si>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</si>
  <si>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</si>
  <si>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</si>
  <si>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</si>
  <si>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</si>
  <si>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</si>
  <si>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</si>
  <si>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</si>
  <si>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</si>
  <si>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</si>
  <si>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</si>
  <si>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</si>
  <si>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</si>
  <si>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</si>
  <si>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</si>
  <si>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</si>
  <si>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</si>
  <si>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</si>
  <si>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</si>
  <si>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</si>
  <si>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</si>
  <si>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</si>
  <si>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</si>
  <si>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</si>
  <si>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</si>
  <si>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</si>
  <si>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</si>
  <si>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</si>
  <si>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</si>
  <si>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</si>
  <si>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</si>
  <si>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</si>
  <si>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</si>
  <si>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</si>
  <si>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</si>
  <si>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</si>
  <si>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</si>
  <si>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</si>
  <si>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</si>
  <si>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</si>
  <si>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</si>
  <si>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</si>
  <si>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</si>
  <si>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</si>
  <si>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</si>
  <si>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</si>
  <si>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</si>
  <si>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</si>
  <si>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</si>
  <si>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</si>
  <si>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</si>
  <si>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</si>
  <si>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</si>
  <si>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</si>
  <si>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</si>
  <si>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</si>
  <si>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</si>
  <si>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</si>
  <si>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</si>
  <si>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</si>
  <si>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</si>
  <si>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</si>
  <si>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</si>
  <si>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</si>
  <si>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</si>
  <si>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</si>
  <si>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</si>
  <si>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</si>
  <si>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</si>
  <si>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</si>
  <si>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</si>
  <si>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</si>
  <si>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</si>
  <si>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</si>
  <si>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</si>
  <si>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</si>
  <si>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</si>
  <si>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</si>
  <si>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</si>
  <si>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</si>
  <si>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</si>
  <si>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</si>
  <si>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</si>
  <si>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</si>
  <si>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</si>
  <si>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</si>
  <si>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</si>
  <si>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</si>
  <si>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</si>
  <si>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</si>
  <si>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</si>
  <si>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</si>
  <si>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</si>
  <si>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</si>
  <si>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</si>
  <si>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</si>
  <si>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</si>
  <si>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</si>
  <si>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</si>
  <si>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</si>
  <si>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</si>
  <si>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</si>
  <si>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</si>
  <si>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</si>
  <si>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</si>
  <si>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</si>
  <si>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</si>
  <si>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</si>
  <si>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</si>
  <si>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</si>
  <si>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</si>
  <si>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</si>
  <si>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</si>
  <si>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</si>
  <si>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</si>
  <si>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</si>
  <si>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</si>
  <si>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</si>
  <si>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</si>
  <si>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</si>
  <si>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</si>
  <si>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</si>
  <si>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</si>
  <si>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</si>
  <si>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</si>
  <si>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</si>
  <si>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</si>
  <si>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</si>
  <si>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</si>
  <si>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</si>
  <si>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</si>
  <si>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</si>
  <si>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</si>
  <si>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</si>
  <si>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</si>
  <si>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</si>
  <si>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</si>
  <si>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</si>
  <si>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</si>
  <si>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</si>
  <si>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</si>
  <si>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</si>
  <si>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</si>
  <si>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</si>
  <si>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</si>
  <si>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</si>
  <si>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</si>
  <si>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</si>
  <si>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</si>
  <si>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</si>
  <si>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</si>
  <si>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</si>
  <si>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</si>
  <si>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</si>
  <si>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</si>
  <si>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</si>
  <si>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</si>
  <si>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</si>
  <si>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</si>
  <si>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</si>
  <si>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</si>
  <si>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</si>
  <si>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</si>
  <si>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</si>
  <si>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</si>
  <si>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</si>
  <si>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</si>
  <si>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</si>
  <si>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</si>
  <si>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</si>
  <si>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</si>
  <si>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</si>
  <si>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</si>
  <si>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</si>
  <si>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</si>
  <si>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</si>
  <si>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</si>
  <si>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</si>
  <si>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</si>
  <si>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</si>
  <si>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</si>
  <si>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</si>
  <si>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</si>
  <si>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</si>
  <si>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</si>
  <si>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</si>
  <si>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</si>
  <si>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</si>
  <si>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</si>
  <si>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</si>
  <si>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</si>
  <si>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</si>
  <si>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</si>
  <si>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</si>
  <si>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</si>
  <si>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</si>
  <si>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</si>
  <si>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</si>
  <si>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</si>
  <si>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</si>
  <si>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</si>
  <si>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</si>
  <si>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</si>
  <si>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</si>
  <si>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</si>
  <si>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</si>
  <si>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</si>
  <si>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</si>
  <si>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</si>
  <si>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</si>
  <si>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</si>
  <si>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</si>
  <si>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</si>
  <si>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</si>
  <si>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</si>
  <si>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</si>
  <si>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</si>
  <si>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</si>
  <si>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</si>
  <si>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</si>
  <si>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</si>
  <si>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</si>
  <si>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</si>
  <si>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</si>
  <si>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</si>
  <si>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</si>
  <si>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</si>
  <si>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</si>
  <si>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</si>
  <si>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</si>
  <si>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</si>
  <si>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</si>
  <si>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</si>
  <si>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</si>
  <si>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</si>
  <si>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</si>
  <si>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</si>
  <si>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</si>
  <si>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</si>
  <si>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</si>
  <si>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</si>
  <si>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</si>
  <si>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</si>
  <si>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</si>
  <si>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</si>
  <si>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</si>
  <si>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</si>
  <si>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</si>
  <si>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</si>
  <si>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</si>
  <si>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</si>
  <si>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</si>
  <si>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</si>
  <si>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</si>
  <si>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</si>
  <si>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</si>
  <si>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</si>
  <si>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</si>
  <si>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</si>
  <si>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</si>
  <si>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</si>
  <si>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</si>
  <si>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</si>
  <si>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</si>
  <si>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</si>
  <si>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</si>
  <si>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</si>
  <si>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</si>
  <si>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</si>
  <si>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</si>
  <si>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</si>
  <si>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</si>
  <si>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</si>
  <si>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</si>
  <si>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</si>
  <si>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</si>
  <si>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</si>
  <si>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</si>
  <si>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</si>
  <si>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</si>
  <si>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</si>
  <si>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</si>
  <si>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</si>
  <si>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</si>
  <si>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</si>
  <si>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</si>
  <si>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</si>
  <si>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</si>
  <si>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</si>
  <si>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</si>
  <si>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</si>
  <si>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</si>
  <si>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</si>
  <si>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</si>
  <si>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</si>
  <si>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</si>
  <si>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</si>
  <si>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</si>
  <si>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</si>
  <si>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</si>
  <si>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</si>
  <si>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</si>
  <si>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</si>
  <si>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</si>
  <si>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</si>
  <si>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</si>
  <si>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</si>
  <si>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</si>
  <si>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</si>
  <si>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</si>
  <si>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</si>
  <si>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</si>
  <si>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</si>
  <si>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</si>
  <si>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</si>
  <si>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</si>
  <si>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</si>
  <si>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</si>
  <si>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</si>
  <si>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</si>
  <si>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</si>
  <si>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</si>
  <si>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</si>
  <si>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</si>
  <si>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</si>
  <si>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</si>
  <si>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</si>
  <si>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</si>
  <si>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</si>
  <si>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</si>
  <si>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</si>
  <si>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</si>
  <si>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</si>
  <si>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</si>
  <si>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</si>
  <si>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</si>
  <si>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</si>
  <si>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</si>
  <si>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</si>
  <si>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</si>
  <si>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</si>
  <si>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</si>
  <si>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</si>
  <si>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</si>
  <si>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</si>
  <si>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</si>
  <si>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</si>
  <si>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</si>
  <si>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</si>
  <si>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</si>
  <si>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</si>
  <si>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</si>
  <si>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</si>
  <si>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</si>
  <si>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</si>
  <si>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</si>
  <si>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</si>
  <si>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</si>
  <si>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</si>
  <si>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</si>
  <si>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</si>
  <si>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</si>
  <si>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</si>
  <si>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</si>
  <si>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</si>
  <si>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</si>
  <si>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</si>
  <si>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</si>
  <si>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</si>
  <si>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</si>
  <si>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</si>
  <si>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</si>
  <si>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</si>
  <si>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</si>
  <si>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</si>
  <si>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</si>
  <si>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</si>
  <si>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</si>
  <si>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</si>
  <si>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</si>
  <si>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</si>
  <si>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</si>
  <si>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</si>
  <si>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</si>
  <si>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</si>
  <si>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</si>
  <si>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</si>
  <si>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</si>
  <si>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</si>
  <si>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</si>
  <si>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</si>
  <si>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</si>
  <si>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</si>
  <si>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</si>
  <si>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</si>
  <si>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</si>
  <si>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</si>
  <si>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</si>
  <si>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</si>
  <si>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</si>
  <si>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</si>
  <si>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</si>
  <si>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</si>
  <si>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</si>
  <si>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</si>
  <si>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</si>
  <si>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</si>
  <si>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</si>
  <si>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</si>
  <si>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</si>
  <si>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</si>
  <si>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</si>
  <si>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</si>
  <si>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</si>
  <si>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</si>
  <si>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</si>
  <si>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</si>
  <si>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</si>
  <si>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</si>
  <si>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</si>
  <si>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</si>
  <si>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</si>
  <si>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</si>
  <si>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</si>
  <si>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</si>
  <si>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</si>
  <si>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</si>
  <si>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</si>
  <si>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</si>
  <si>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</si>
  <si>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</si>
  <si>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</si>
  <si>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</si>
  <si>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</si>
  <si>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</si>
  <si>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</si>
  <si>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</si>
  <si>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</si>
  <si>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</si>
  <si>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</si>
  <si>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</si>
  <si>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</si>
  <si>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</si>
  <si>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</si>
  <si>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</si>
  <si>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</si>
  <si>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</si>
  <si>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</si>
  <si>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</si>
  <si>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</si>
  <si>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</si>
  <si>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</si>
  <si>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</si>
  <si>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</si>
  <si>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</si>
  <si>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</si>
  <si>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</si>
  <si>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</si>
  <si>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</si>
  <si>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</si>
  <si>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</si>
  <si>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</si>
  <si>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</si>
  <si>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</si>
  <si>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</si>
  <si>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</si>
  <si>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</si>
  <si>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</si>
  <si>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</si>
  <si>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</si>
  <si>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</si>
  <si>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</si>
  <si>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</si>
  <si>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</si>
  <si>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</si>
  <si>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</si>
  <si>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</si>
  <si>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</si>
  <si>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</si>
  <si>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</si>
  <si>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</si>
  <si>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</si>
  <si>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</si>
  <si>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</si>
  <si>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</si>
  <si>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</si>
  <si>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</si>
  <si>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</si>
  <si>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</si>
  <si>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</si>
  <si>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</si>
  <si>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</si>
  <si>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</si>
  <si>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</si>
  <si>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</si>
  <si>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</si>
  <si>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</si>
  <si>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</si>
  <si>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</si>
  <si>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</si>
  <si>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</si>
  <si>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</si>
  <si>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</si>
  <si>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</si>
  <si>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</si>
  <si>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</si>
  <si>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</si>
  <si>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</si>
  <si>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</si>
  <si>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</si>
  <si>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</si>
  <si>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</si>
  <si>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</si>
  <si>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</si>
  <si>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</si>
  <si>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</si>
  <si>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</si>
  <si>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</si>
  <si>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</si>
  <si>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</si>
  <si>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</si>
  <si>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</si>
  <si>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</si>
  <si>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</si>
  <si>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</si>
  <si>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</si>
  <si>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</si>
  <si>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</si>
  <si>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</si>
  <si>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</si>
  <si>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</si>
  <si>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</si>
  <si>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</si>
  <si>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</si>
  <si>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</si>
  <si>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</si>
  <si>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</si>
  <si>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</si>
  <si>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</si>
  <si>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</si>
  <si>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</si>
  <si>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</si>
  <si>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</si>
  <si>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</si>
  <si>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</si>
  <si>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</si>
  <si>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</si>
  <si>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</si>
  <si>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</si>
  <si>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</si>
  <si>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</si>
  <si>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</si>
  <si>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</si>
  <si>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</si>
  <si>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</si>
  <si>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</si>
  <si>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</si>
  <si>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</si>
  <si>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</si>
  <si>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</si>
  <si>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</si>
  <si>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</si>
  <si>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</si>
  <si>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</si>
  <si>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</si>
  <si>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</si>
  <si>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</si>
  <si>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</si>
  <si>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</si>
  <si>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</si>
  <si>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</si>
  <si>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</si>
  <si>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</si>
  <si>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</si>
  <si>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</si>
  <si>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</si>
  <si>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</si>
  <si>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</si>
  <si>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</si>
  <si>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</si>
  <si>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</si>
  <si>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</si>
  <si>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</si>
  <si>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</si>
  <si>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</si>
  <si>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</si>
  <si>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</si>
  <si>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</si>
  <si>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</si>
  <si>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</si>
  <si>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</si>
  <si>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</si>
  <si>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</si>
  <si>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</si>
  <si>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</si>
  <si>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</si>
  <si>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</si>
  <si>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</si>
  <si>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</si>
  <si>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</si>
  <si>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</si>
  <si>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</si>
  <si>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</si>
  <si>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</si>
  <si>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</si>
  <si>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</si>
  <si>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</si>
  <si>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</si>
  <si>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</si>
  <si>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</si>
  <si>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</si>
  <si>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</si>
  <si>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</si>
  <si>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</si>
  <si>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</si>
  <si>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</si>
  <si>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</si>
  <si>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</si>
  <si>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</si>
  <si>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</si>
  <si>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</si>
  <si>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</si>
  <si>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</si>
  <si>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</si>
  <si>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</si>
  <si>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</si>
  <si>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</si>
  <si>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</si>
  <si>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</si>
  <si>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</si>
  <si>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</si>
  <si>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</si>
  <si>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</si>
  <si>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</si>
  <si>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</si>
  <si>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</si>
  <si>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</si>
  <si>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</si>
  <si>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</si>
  <si>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</si>
  <si>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</si>
  <si>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</si>
  <si>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</si>
  <si>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</si>
  <si>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</si>
  <si>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</si>
  <si>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</si>
  <si>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</si>
  <si>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</si>
  <si>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</si>
  <si>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</si>
  <si>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</si>
  <si>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</si>
  <si>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</si>
  <si>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</si>
  <si>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</si>
  <si>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</si>
  <si>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</si>
  <si>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</si>
  <si>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</si>
  <si>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</si>
  <si>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</si>
  <si>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</si>
  <si>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</si>
  <si>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</si>
  <si>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</si>
  <si>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</si>
  <si>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</si>
  <si>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</si>
  <si>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</si>
  <si>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</si>
  <si>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</si>
  <si>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</si>
  <si>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</si>
  <si>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</si>
  <si>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</si>
  <si>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</si>
  <si>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</si>
  <si>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</si>
  <si>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</si>
  <si>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</si>
  <si>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</si>
  <si>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</si>
  <si>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</si>
  <si>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</si>
  <si>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</si>
  <si>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</si>
  <si>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</si>
  <si>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</si>
  <si>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</si>
  <si>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</si>
  <si>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</si>
  <si>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</si>
  <si>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</si>
  <si>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</si>
  <si>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</si>
  <si>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</si>
  <si>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</si>
  <si>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</si>
  <si>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</si>
  <si>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</si>
  <si>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</si>
  <si>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</si>
  <si>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</si>
  <si>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</si>
  <si>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</si>
  <si>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</si>
  <si>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</si>
  <si>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</si>
  <si>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</si>
  <si>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</si>
  <si>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</si>
  <si>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</si>
  <si>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</si>
  <si>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</si>
  <si>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</si>
  <si>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</si>
  <si>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</si>
  <si>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</si>
  <si>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</si>
  <si>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</si>
  <si>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</si>
  <si>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</si>
  <si>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</si>
  <si>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</si>
  <si>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</si>
  <si>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</si>
  <si>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</si>
  <si>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</si>
  <si>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</si>
  <si>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</si>
  <si>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</si>
  <si>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</si>
  <si>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</si>
  <si>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</si>
  <si>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</si>
  <si>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</si>
  <si>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</si>
  <si>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</si>
  <si>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</si>
  <si>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</si>
  <si>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</si>
  <si>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</si>
  <si>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</si>
  <si>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</si>
  <si>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</si>
  <si>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</si>
  <si>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</si>
  <si>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</si>
  <si>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</si>
  <si>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</si>
  <si>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</si>
  <si>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</si>
  <si>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</si>
  <si>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</si>
  <si>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</si>
  <si>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</si>
  <si>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</si>
  <si>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</si>
  <si>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</si>
  <si>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</si>
  <si>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</si>
  <si>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</si>
  <si>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</si>
  <si>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</si>
  <si>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</si>
  <si>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</si>
  <si>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</si>
  <si>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</si>
  <si>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</si>
  <si>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</si>
  <si>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</si>
  <si>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</si>
  <si>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</si>
  <si>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</si>
  <si>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</si>
  <si>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</si>
  <si>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</si>
  <si>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</si>
  <si>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</si>
  <si>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</si>
  <si>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</si>
  <si>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</si>
  <si>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</si>
  <si>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</si>
  <si>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</si>
  <si>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</si>
  <si>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</si>
  <si>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</si>
  <si>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</si>
  <si>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</si>
  <si>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</si>
  <si>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</si>
  <si>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</si>
  <si>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</si>
  <si>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</si>
  <si>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</si>
  <si>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</si>
  <si>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</si>
  <si>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</si>
  <si>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</si>
  <si>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</si>
  <si>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</si>
  <si>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</si>
  <si>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</si>
  <si>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</si>
  <si>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</si>
  <si>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</si>
  <si>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</si>
  <si>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</si>
  <si>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</si>
  <si>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</si>
  <si>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</si>
  <si>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</si>
  <si>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</si>
  <si>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</si>
  <si>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</si>
  <si>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</si>
  <si>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</si>
  <si>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</si>
  <si>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</si>
  <si>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</si>
  <si>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</si>
  <si>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</si>
  <si>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</si>
  <si>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</si>
  <si>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</si>
  <si>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</si>
  <si>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</si>
  <si>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</si>
  <si>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</si>
  <si>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</si>
  <si>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</si>
  <si>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</si>
  <si>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</si>
  <si>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</si>
  <si>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</si>
  <si>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</si>
  <si>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</si>
  <si>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</si>
  <si>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</si>
  <si>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</si>
  <si>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</si>
  <si>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</si>
  <si>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</si>
  <si>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</si>
  <si>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</si>
  <si>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</si>
  <si>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</si>
  <si>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</si>
  <si>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</si>
  <si>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</si>
  <si>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</si>
  <si>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</si>
  <si>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</si>
  <si>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</si>
  <si>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</si>
  <si>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</si>
  <si>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</si>
  <si>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</si>
  <si>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</si>
  <si>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</si>
  <si>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</si>
  <si>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</si>
  <si>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</si>
  <si>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</si>
  <si>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</si>
  <si>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</si>
  <si>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</si>
  <si>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</si>
  <si>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</si>
  <si>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</si>
  <si>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</si>
  <si>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</si>
  <si>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</si>
  <si>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</si>
  <si>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</si>
  <si>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</si>
  <si>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</si>
  <si>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</si>
  <si>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</si>
  <si>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</si>
  <si>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</si>
  <si>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</si>
  <si>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</si>
  <si>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</si>
  <si>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</si>
  <si>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</si>
  <si>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</si>
  <si>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</si>
  <si>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</si>
  <si>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</si>
  <si>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</si>
  <si>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</si>
  <si>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</si>
  <si>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</si>
  <si>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</si>
  <si>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</si>
  <si>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</si>
  <si>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</si>
  <si>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</si>
  <si>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</si>
  <si>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</si>
  <si>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</si>
  <si>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</si>
  <si>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</si>
  <si>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</si>
  <si>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</si>
  <si>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</si>
  <si>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</si>
  <si>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</si>
  <si>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</si>
  <si>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</si>
  <si>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</si>
  <si>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</si>
  <si>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</si>
  <si>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</si>
  <si>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</si>
  <si>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</si>
  <si>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</si>
  <si>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</si>
  <si>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</si>
  <si>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</si>
  <si>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</si>
  <si>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</si>
  <si>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</si>
  <si>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</si>
  <si>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</si>
  <si>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</si>
  <si>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</si>
  <si>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</si>
  <si>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</si>
  <si>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</si>
  <si>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</si>
  <si>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</si>
  <si>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</si>
  <si>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</si>
  <si>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</si>
  <si>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</si>
  <si>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</si>
  <si>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</si>
  <si>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</si>
  <si>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</si>
  <si>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</si>
  <si>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</si>
  <si>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</si>
  <si>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</si>
  <si>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</si>
  <si>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</si>
  <si>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</si>
  <si>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</si>
  <si>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</si>
  <si>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</si>
  <si>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</si>
  <si>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</si>
  <si>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</si>
  <si>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</si>
  <si>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</si>
  <si>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</si>
  <si>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</si>
  <si>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</si>
  <si>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</si>
  <si>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</si>
  <si>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</si>
  <si>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</si>
  <si>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</si>
  <si>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</si>
  <si>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</si>
  <si>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</si>
  <si>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</si>
  <si>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</si>
  <si>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</si>
  <si>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</si>
  <si>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</si>
  <si>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</si>
  <si>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</si>
  <si>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</si>
  <si>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</si>
  <si>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</si>
  <si>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</si>
  <si>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</si>
  <si>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</si>
  <si>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</si>
  <si>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</si>
  <si>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</si>
  <si>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</si>
  <si>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</si>
  <si>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</si>
  <si>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</si>
  <si>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</si>
  <si>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</si>
  <si>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</si>
  <si>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</si>
  <si>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</si>
  <si>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</si>
  <si>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</si>
  <si>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</si>
  <si>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</si>
  <si>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</si>
  <si>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</si>
  <si>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</si>
  <si>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</si>
  <si>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</si>
  <si>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</si>
  <si>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</si>
  <si>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</si>
  <si>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</si>
  <si>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</si>
  <si>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</si>
  <si>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</si>
  <si>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</si>
  <si>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</si>
  <si>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</si>
  <si>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</si>
  <si>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</si>
  <si>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</si>
  <si>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</si>
  <si>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</si>
  <si>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</si>
  <si>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</si>
  <si>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</si>
  <si>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</si>
  <si>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</si>
  <si>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</si>
  <si>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</si>
  <si>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</si>
  <si>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</si>
  <si>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</si>
  <si>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</si>
  <si>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</si>
  <si>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</si>
  <si>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</si>
  <si>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</si>
  <si>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</si>
  <si>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</si>
  <si>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</si>
  <si>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</si>
  <si>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</si>
  <si>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</si>
  <si>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</si>
  <si>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</si>
  <si>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</si>
  <si>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</si>
  <si>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</si>
  <si>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</si>
  <si>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</si>
  <si>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</si>
  <si>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</si>
  <si>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</si>
  <si>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</si>
  <si>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</si>
  <si>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</si>
  <si>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</si>
  <si>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</si>
  <si>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</si>
  <si>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</si>
  <si>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</si>
  <si>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</si>
  <si>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</si>
  <si>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</si>
  <si>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</si>
  <si>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</si>
  <si>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</si>
  <si>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</si>
  <si>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</si>
  <si>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</si>
  <si>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</si>
  <si>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</si>
  <si>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</si>
  <si>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</si>
  <si>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</si>
  <si>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</si>
  <si>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</si>
  <si>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</si>
  <si>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</si>
  <si>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</si>
  <si>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</si>
  <si>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</si>
  <si>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</si>
  <si>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</si>
  <si>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</si>
  <si>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</si>
  <si>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</si>
  <si>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</si>
  <si>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</si>
  <si>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</si>
  <si>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</si>
  <si>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</si>
  <si>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</si>
  <si>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</si>
  <si>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</si>
  <si>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</si>
  <si>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</si>
  <si>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</si>
  <si>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</si>
  <si>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</si>
  <si>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</si>
  <si>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</si>
  <si>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</si>
  <si>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</si>
  <si>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</si>
  <si>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</si>
  <si>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</si>
  <si>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</si>
  <si>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</si>
  <si>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</si>
  <si>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</si>
  <si>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</si>
  <si>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</si>
  <si>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</si>
  <si>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</si>
  <si>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</si>
  <si>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</si>
  <si>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</si>
  <si>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</si>
  <si>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</si>
  <si>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</si>
  <si>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</si>
  <si>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</si>
  <si>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</si>
  <si>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</si>
  <si>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</si>
  <si>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</si>
  <si>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</si>
  <si>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</si>
  <si>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</si>
  <si>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</si>
  <si>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</si>
  <si>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</si>
  <si>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</si>
  <si>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</si>
  <si>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</si>
  <si>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</si>
  <si>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</si>
  <si>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</si>
  <si>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</si>
  <si>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</si>
  <si>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</si>
  <si>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</si>
  <si>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</si>
  <si>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</si>
  <si>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</si>
  <si>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</si>
  <si>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</si>
  <si>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</si>
  <si>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</si>
  <si>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</si>
  <si>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</si>
  <si>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</si>
  <si>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</si>
  <si>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</si>
  <si>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</si>
  <si>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</si>
  <si>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</si>
  <si>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</si>
  <si>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</si>
  <si>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</si>
  <si>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</si>
  <si>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</si>
  <si>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</si>
  <si>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</si>
  <si>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</si>
  <si>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</si>
  <si>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</si>
  <si>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</si>
  <si>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</si>
  <si>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</si>
  <si>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</si>
  <si>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</si>
  <si>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</si>
  <si>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</si>
  <si>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</si>
  <si>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</si>
  <si>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</si>
  <si>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</si>
  <si>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</si>
  <si>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</si>
  <si>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</si>
  <si>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</si>
  <si>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</si>
  <si>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</si>
  <si>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</si>
  <si>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</si>
  <si>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</si>
  <si>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</si>
  <si>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</si>
  <si>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</si>
  <si>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</si>
  <si>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</si>
  <si>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</si>
  <si>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</si>
  <si>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</si>
  <si>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</si>
  <si>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</si>
  <si>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</si>
  <si>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</si>
  <si>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</si>
  <si>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</si>
  <si>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</si>
  <si>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</si>
  <si>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</si>
  <si>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</si>
  <si>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</si>
  <si>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</si>
  <si>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</si>
  <si>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</si>
  <si>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</si>
  <si>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</si>
  <si>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</si>
  <si>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</si>
  <si>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</si>
  <si>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</si>
  <si>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</si>
  <si>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</si>
  <si>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</si>
  <si>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</si>
  <si>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</si>
  <si>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</si>
  <si>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</si>
  <si>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</si>
  <si>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</si>
  <si>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</si>
  <si>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</si>
  <si>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</si>
  <si>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</si>
  <si>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</si>
  <si>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</si>
  <si>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</si>
  <si>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</si>
  <si>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</si>
  <si>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</si>
  <si>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</si>
  <si>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</si>
  <si>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</si>
  <si>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</si>
  <si>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</si>
  <si>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</si>
  <si>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</si>
  <si>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</si>
  <si>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</si>
  <si>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</si>
  <si>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</si>
  <si>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</si>
  <si>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</si>
  <si>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</si>
  <si>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</si>
  <si>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</si>
  <si>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</si>
  <si>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</si>
  <si>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</si>
  <si>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</si>
  <si>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</si>
  <si>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</si>
  <si>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</si>
  <si>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</si>
  <si>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</si>
  <si>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</si>
  <si>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</si>
  <si>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</si>
  <si>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</si>
  <si>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</si>
  <si>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</si>
  <si>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</si>
  <si>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</si>
  <si>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</si>
  <si>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</si>
  <si>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</si>
  <si>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</si>
  <si>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</si>
  <si>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</si>
  <si>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</si>
  <si>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</si>
  <si>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</si>
  <si>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</si>
  <si>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</si>
  <si>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</si>
  <si>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</si>
  <si>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</si>
  <si>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</si>
  <si>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</si>
  <si>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</si>
  <si>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</si>
  <si>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</si>
  <si>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</si>
  <si>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</si>
  <si>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</si>
  <si>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</si>
  <si>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</si>
  <si>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</si>
  <si>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</si>
  <si>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</si>
  <si>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</si>
  <si>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</si>
  <si>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</si>
  <si>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</si>
  <si>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</si>
  <si>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</si>
  <si>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</si>
  <si>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</si>
  <si>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</si>
  <si>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</si>
  <si>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</si>
  <si>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</si>
  <si>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</si>
  <si>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</si>
  <si>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</si>
  <si>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</si>
  <si>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</si>
  <si>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</si>
  <si>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</si>
  <si>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</si>
  <si>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</si>
  <si>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</si>
  <si>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</si>
  <si>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</si>
  <si>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</si>
  <si>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</si>
  <si>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</si>
  <si>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</si>
  <si>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</si>
  <si>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</si>
  <si>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</si>
  <si>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</si>
  <si>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</si>
  <si>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</si>
  <si>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</si>
  <si>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</si>
  <si>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</si>
  <si>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</si>
  <si>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</si>
  <si>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</si>
  <si>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</si>
  <si>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</si>
  <si>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</si>
  <si>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</si>
  <si>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</si>
  <si>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</si>
  <si>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</si>
  <si>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</si>
  <si>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</si>
  <si>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</si>
  <si>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</si>
  <si>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</si>
  <si>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</si>
  <si>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</si>
  <si>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</si>
  <si>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</si>
  <si>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</si>
  <si>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</si>
  <si>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</si>
  <si>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</si>
  <si>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</si>
  <si>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</si>
  <si>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</si>
  <si>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</si>
  <si>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</si>
  <si>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</si>
  <si>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</si>
  <si>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</si>
  <si>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</si>
  <si>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</si>
  <si>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</si>
  <si>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</si>
  <si>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</si>
  <si>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</si>
  <si>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</si>
  <si>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</si>
  <si>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</si>
  <si>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</si>
  <si>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</si>
  <si>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</si>
  <si>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</si>
  <si>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</si>
  <si>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</si>
  <si>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</si>
  <si>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</si>
  <si>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</si>
  <si>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</si>
  <si>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</si>
  <si>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</si>
  <si>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</si>
  <si>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</si>
  <si>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</si>
  <si>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</si>
  <si>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</si>
  <si>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</si>
  <si>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</si>
  <si>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</si>
  <si>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</si>
  <si>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</si>
  <si>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</si>
  <si>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</si>
  <si>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</si>
  <si>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</si>
  <si>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</si>
  <si>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</si>
  <si>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</si>
  <si>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</si>
  <si>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</si>
  <si>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</si>
  <si>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</si>
  <si>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</si>
  <si>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</si>
  <si>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</si>
  <si>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</si>
  <si>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</si>
  <si>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</si>
  <si>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</si>
  <si>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</si>
  <si>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</si>
  <si>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</si>
  <si>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</si>
  <si>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</si>
  <si>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</si>
  <si>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</si>
  <si>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</si>
  <si>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</si>
  <si>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</si>
  <si>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</si>
  <si>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</si>
  <si>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</si>
  <si>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</si>
  <si>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</si>
  <si>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</si>
  <si>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</si>
  <si>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</si>
  <si>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</si>
  <si>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</si>
  <si>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</si>
  <si>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</si>
  <si>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</si>
  <si>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</si>
  <si>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</si>
  <si>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</si>
  <si>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</si>
  <si>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</si>
  <si>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</si>
  <si>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</si>
  <si>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</si>
  <si>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</si>
  <si>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</si>
  <si>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</si>
  <si>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</si>
  <si>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</si>
  <si>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</si>
  <si>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</si>
  <si>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</si>
  <si>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</si>
  <si>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</si>
  <si>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</si>
  <si>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</si>
  <si>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</si>
  <si>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</si>
  <si>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</si>
  <si>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</si>
  <si>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</si>
  <si>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</si>
  <si>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</si>
  <si>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</si>
  <si>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</si>
  <si>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</si>
  <si>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</si>
  <si>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</si>
  <si>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</si>
  <si>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</si>
  <si>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</si>
  <si>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</si>
  <si>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</si>
  <si>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</si>
  <si>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</si>
  <si>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</si>
  <si>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</si>
  <si>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</si>
  <si>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</si>
  <si>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</si>
  <si>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</si>
  <si>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</si>
  <si>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</si>
  <si>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</si>
  <si>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</si>
  <si>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</si>
  <si>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</si>
  <si>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</si>
  <si>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</si>
  <si>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</si>
  <si>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</si>
  <si>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</si>
  <si>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</si>
  <si>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</si>
  <si>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</si>
  <si>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</si>
  <si>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</si>
  <si>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</si>
  <si>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</si>
  <si>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</si>
  <si>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</si>
  <si>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</si>
  <si>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</si>
  <si>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</si>
  <si>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</si>
  <si>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</si>
  <si>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</si>
  <si>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</si>
  <si>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</si>
  <si>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</si>
  <si>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</si>
  <si>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</si>
  <si>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</si>
  <si>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</si>
  <si>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</si>
  <si>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</si>
  <si>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</si>
  <si>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</si>
  <si>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</si>
  <si>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</si>
  <si>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</si>
  <si>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</si>
  <si>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</si>
  <si>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</si>
  <si>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</si>
  <si>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</si>
  <si>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</si>
  <si>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</si>
  <si>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</si>
  <si>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</si>
  <si>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</si>
  <si>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</si>
  <si>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</si>
  <si>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</si>
  <si>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</si>
  <si>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</si>
  <si>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</si>
  <si>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</si>
  <si>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</si>
  <si>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</si>
  <si>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</si>
  <si>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</si>
  <si>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</si>
  <si>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</si>
  <si>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</si>
  <si>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</si>
  <si>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</si>
  <si>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</si>
  <si>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</si>
  <si>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</si>
  <si>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</si>
  <si>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</si>
  <si>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</si>
  <si>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</si>
  <si>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</si>
  <si>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</si>
  <si>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</si>
  <si>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</si>
  <si>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</si>
  <si>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</si>
  <si>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</si>
  <si>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</si>
  <si>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</si>
  <si>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</si>
  <si>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</si>
  <si>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</si>
  <si>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</si>
  <si>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</si>
  <si>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</si>
  <si>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</si>
  <si>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</si>
  <si>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</si>
  <si>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</si>
  <si>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</si>
  <si>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</si>
  <si>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</si>
  <si>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</si>
  <si>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</si>
  <si>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</si>
  <si>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</si>
  <si>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</si>
  <si>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</si>
  <si>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</si>
  <si>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</si>
  <si>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</si>
  <si>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</si>
  <si>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</si>
  <si>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</si>
  <si>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</si>
  <si>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</si>
  <si>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</si>
  <si>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</si>
  <si>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</si>
  <si>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</si>
  <si>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</si>
  <si>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</si>
  <si>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</si>
  <si>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</si>
  <si>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</si>
  <si>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</si>
  <si>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</si>
  <si>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</si>
  <si>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</si>
  <si>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</si>
  <si>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</si>
  <si>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</si>
  <si>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</si>
  <si>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</si>
  <si>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</si>
  <si>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</si>
  <si>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</si>
  <si>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</si>
  <si>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</si>
  <si>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</si>
  <si>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</si>
  <si>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</si>
  <si>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</si>
  <si>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</si>
  <si>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</si>
  <si>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</si>
  <si>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</si>
  <si>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</si>
  <si>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</si>
  <si>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</si>
  <si>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</si>
  <si>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</si>
  <si>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</si>
  <si>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</si>
  <si>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</si>
  <si>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</si>
  <si>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</si>
  <si>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</si>
  <si>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</si>
  <si>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</si>
  <si>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</si>
  <si>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</si>
  <si>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</si>
  <si>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</si>
  <si>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</si>
  <si>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</si>
  <si>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</si>
  <si>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</si>
  <si>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</si>
  <si>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</si>
  <si>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</si>
  <si>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</si>
  <si>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</si>
  <si>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</si>
  <si>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</si>
  <si>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</si>
  <si>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</si>
  <si>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</si>
  <si>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</si>
  <si>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</si>
  <si>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</si>
  <si>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</si>
  <si>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</si>
  <si>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</si>
  <si>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</si>
  <si>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</si>
  <si>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</si>
  <si>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</si>
  <si>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</si>
  <si>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</si>
  <si>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</si>
  <si>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</si>
  <si>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</si>
  <si>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</si>
  <si>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</si>
  <si>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</si>
  <si>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</si>
  <si>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</si>
  <si>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</si>
  <si>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</si>
  <si>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</si>
  <si>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</si>
  <si>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</si>
  <si>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</si>
  <si>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</si>
  <si>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</si>
  <si>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</si>
  <si>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</si>
  <si>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</si>
  <si>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</si>
  <si>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</si>
  <si>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</si>
  <si>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</si>
  <si>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</si>
  <si>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</si>
  <si>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</si>
  <si>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</si>
  <si>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</si>
  <si>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</si>
  <si>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</si>
  <si>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</si>
  <si>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</si>
  <si>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</si>
  <si>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</si>
  <si>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</si>
  <si>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</si>
  <si>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</si>
  <si>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</si>
  <si>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</si>
  <si>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</si>
  <si>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</si>
  <si>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</si>
  <si>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</si>
  <si>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</si>
  <si>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</si>
  <si>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</si>
  <si>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</si>
  <si>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</si>
  <si>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</si>
  <si>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</si>
  <si>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</si>
  <si>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</si>
  <si>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</si>
  <si>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</si>
  <si>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</si>
  <si>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</si>
  <si>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</si>
  <si>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</si>
  <si>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</si>
  <si>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</si>
  <si>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</si>
  <si>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</si>
  <si>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</si>
  <si>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</si>
  <si>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</si>
  <si>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</si>
  <si>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</si>
  <si>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</si>
  <si>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</si>
  <si>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</si>
  <si>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</si>
  <si>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</si>
  <si>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</si>
  <si>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</si>
  <si>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</si>
  <si>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</si>
  <si>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</si>
  <si>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</si>
  <si>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</si>
  <si>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</si>
  <si>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</si>
  <si>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</si>
  <si>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</si>
  <si>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</si>
  <si>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</si>
  <si>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</si>
  <si>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</si>
  <si>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</si>
  <si>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</si>
  <si>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</si>
  <si>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</si>
  <si>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</si>
  <si>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</si>
  <si>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</si>
  <si>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</si>
  <si>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</si>
  <si>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</si>
  <si>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</si>
  <si>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</si>
  <si>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</si>
  <si>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</si>
  <si>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</si>
  <si>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</si>
  <si>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</si>
  <si>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</si>
  <si>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</si>
  <si>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</si>
  <si>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</si>
  <si>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</si>
  <si>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</si>
  <si>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</si>
  <si>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</si>
  <si>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</si>
  <si>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</si>
  <si>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</si>
  <si>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</si>
  <si>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</si>
  <si>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</si>
  <si>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</si>
  <si>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</si>
  <si>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</si>
  <si>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</si>
  <si>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</si>
  <si>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</si>
  <si>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</si>
  <si>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</si>
  <si>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</si>
  <si>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</si>
  <si>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</si>
  <si>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</si>
  <si>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</si>
  <si>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</si>
  <si>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</si>
  <si>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</si>
  <si>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</si>
  <si>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</si>
  <si>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</si>
  <si>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</si>
  <si>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</si>
  <si>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</si>
  <si>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</si>
  <si>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</si>
  <si>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</si>
  <si>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</si>
  <si>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</si>
  <si>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</si>
  <si>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</si>
  <si>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</si>
  <si>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</si>
  <si>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</si>
  <si>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</si>
  <si>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</si>
  <si>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</si>
  <si>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</si>
  <si>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</si>
  <si>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</si>
  <si>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</si>
  <si>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</si>
  <si>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</si>
  <si>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</si>
  <si>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</si>
  <si>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</si>
  <si>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</si>
  <si>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</si>
  <si>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</si>
  <si>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</si>
  <si>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</si>
  <si>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</si>
  <si>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</si>
  <si>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</si>
  <si>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</si>
  <si>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</si>
  <si>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</si>
  <si>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</si>
  <si>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</si>
  <si>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</si>
  <si>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</si>
  <si>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</si>
  <si>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</si>
  <si>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</si>
  <si>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</si>
  <si>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</si>
  <si>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</si>
  <si>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</si>
  <si>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</si>
  <si>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</si>
  <si>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</si>
  <si>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</si>
  <si>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</si>
  <si>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</si>
  <si>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</si>
  <si>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</si>
  <si>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</si>
  <si>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</si>
  <si>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</si>
  <si>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</si>
  <si>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</si>
  <si>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</si>
  <si>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</si>
  <si>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</si>
  <si>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</si>
  <si>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</si>
  <si>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</si>
  <si>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</si>
  <si>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</si>
  <si>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</si>
  <si>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</si>
  <si>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</si>
  <si>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</si>
  <si>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</si>
  <si>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</si>
  <si>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</si>
  <si>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</si>
  <si>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</si>
  <si>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</si>
  <si>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</si>
  <si>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</si>
  <si>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</si>
  <si>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</si>
  <si>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</si>
  <si>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</si>
  <si>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</si>
  <si>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</si>
  <si>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</si>
  <si>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</si>
  <si>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</si>
  <si>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</si>
  <si>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</si>
  <si>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</si>
  <si>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</si>
  <si>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</si>
  <si>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</si>
  <si>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</si>
  <si>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</si>
  <si>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</si>
  <si>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</si>
  <si>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</si>
  <si>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</si>
  <si>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</si>
  <si>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</si>
  <si>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</si>
  <si>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</si>
  <si>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</si>
  <si>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</si>
  <si>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</si>
  <si>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</si>
  <si>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</si>
  <si>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</si>
  <si>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</si>
  <si>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</si>
  <si>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</si>
  <si>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</si>
  <si>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</si>
  <si>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</si>
  <si>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</si>
  <si>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</si>
  <si>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</si>
  <si>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</si>
  <si>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</si>
  <si>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</si>
  <si>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</si>
  <si>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</si>
  <si>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</si>
  <si>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</si>
  <si>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</si>
  <si>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</si>
  <si>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</si>
  <si>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</si>
  <si>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</si>
  <si>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</si>
  <si>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</si>
  <si>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</si>
  <si>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</si>
  <si>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</si>
  <si>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</si>
  <si>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</si>
  <si>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</si>
  <si>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</si>
  <si>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</si>
  <si>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</si>
  <si>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</si>
  <si>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</si>
  <si>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</si>
  <si>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</si>
  <si>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</si>
  <si>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</si>
  <si>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</si>
  <si>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</si>
  <si>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</si>
  <si>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</si>
  <si>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</si>
  <si>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</si>
  <si>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</si>
  <si>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</si>
  <si>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</si>
  <si>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</si>
  <si>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</si>
  <si>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</si>
  <si>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</si>
  <si>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</si>
  <si>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</si>
  <si>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</si>
  <si>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</si>
  <si>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</si>
  <si>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</si>
  <si>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</si>
  <si>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</si>
  <si>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</si>
  <si>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</si>
  <si>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</si>
  <si>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</si>
  <si>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</si>
  <si>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</si>
  <si>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</si>
  <si>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</si>
  <si>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</si>
  <si>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</si>
  <si>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</si>
  <si>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</si>
  <si>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</si>
  <si>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</si>
  <si>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</si>
  <si>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</si>
  <si>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</si>
  <si>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</si>
  <si>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</si>
  <si>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</si>
  <si>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</si>
  <si>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</si>
  <si>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</si>
  <si>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</si>
  <si>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</si>
  <si>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</si>
  <si>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</si>
  <si>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</si>
  <si>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</si>
  <si>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</si>
  <si>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</si>
  <si>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</si>
  <si>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</si>
  <si>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</si>
  <si>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</si>
  <si>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</si>
  <si>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</si>
  <si>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</si>
  <si>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</si>
  <si>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</si>
  <si>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</si>
  <si>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</si>
  <si>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</si>
  <si>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</si>
  <si>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</si>
  <si>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</si>
  <si>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</si>
  <si>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</si>
  <si>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</si>
  <si>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</si>
  <si>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</si>
  <si>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</si>
  <si>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</si>
  <si>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</si>
  <si>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</si>
  <si>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</si>
  <si>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</si>
  <si>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</si>
  <si>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</si>
  <si>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</si>
  <si>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</si>
  <si>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</si>
  <si>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</si>
  <si>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</si>
  <si>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</si>
  <si>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</si>
  <si>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</si>
  <si>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</si>
  <si>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</si>
  <si>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</si>
  <si>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</si>
  <si>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</si>
  <si>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</si>
  <si>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</si>
  <si>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</si>
  <si>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</si>
  <si>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</si>
  <si>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</si>
  <si>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</si>
  <si>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</si>
  <si>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</si>
  <si>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</si>
  <si>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</si>
  <si>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</si>
  <si>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</si>
  <si>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</si>
  <si>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</si>
  <si>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</si>
  <si>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</si>
  <si>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</si>
  <si>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</si>
  <si>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</si>
  <si>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</si>
  <si>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</si>
  <si>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</si>
  <si>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</si>
  <si>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</si>
  <si>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</si>
  <si>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</si>
  <si>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</si>
  <si>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</si>
  <si>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</si>
  <si>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</si>
  <si>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</si>
  <si>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</si>
  <si>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</si>
  <si>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</si>
  <si>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</si>
  <si>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</si>
  <si>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</si>
  <si>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</si>
  <si>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</si>
  <si>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</si>
  <si>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</si>
  <si>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</si>
  <si>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</si>
  <si>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</si>
  <si>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</si>
  <si>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</si>
  <si>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</si>
  <si>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</si>
  <si>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</si>
  <si>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</si>
  <si>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</si>
  <si>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</si>
  <si>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</si>
  <si>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</si>
  <si>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</si>
  <si>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</si>
  <si>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</si>
  <si>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</si>
  <si>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</si>
  <si>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</si>
  <si>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</si>
  <si>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</si>
  <si>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</si>
  <si>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</si>
  <si>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</si>
  <si>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</si>
  <si>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</si>
  <si>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</si>
  <si>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</si>
  <si>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</si>
  <si>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</si>
  <si>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</si>
  <si>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</si>
  <si>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</si>
  <si>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</si>
  <si>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</si>
  <si>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</si>
  <si>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</si>
  <si>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</si>
  <si>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</si>
  <si>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</si>
  <si>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</si>
  <si>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</si>
  <si>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</si>
  <si>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</si>
  <si>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</si>
  <si>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</si>
  <si>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</si>
  <si>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</si>
  <si>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</si>
  <si>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</si>
  <si>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</si>
  <si>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</si>
  <si>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</si>
  <si>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</si>
  <si>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</si>
  <si>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</si>
  <si>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</si>
  <si>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</si>
  <si>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</si>
  <si>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</si>
  <si>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</si>
  <si>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</si>
  <si>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</si>
  <si>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</si>
  <si>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</si>
  <si>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</si>
  <si>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</si>
  <si>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</si>
  <si>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</si>
  <si>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</si>
  <si>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</si>
  <si>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</si>
  <si>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</si>
  <si>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</si>
  <si>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</si>
  <si>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</si>
  <si>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</si>
  <si>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</si>
  <si>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</si>
  <si>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</si>
  <si>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</si>
  <si>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</si>
  <si>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</si>
  <si>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</si>
  <si>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</si>
  <si>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</si>
  <si>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</si>
  <si>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</si>
  <si>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</si>
  <si>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</si>
  <si>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</si>
  <si>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</si>
  <si>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</si>
  <si>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</si>
  <si>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</si>
  <si>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</si>
  <si>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</si>
  <si>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</si>
  <si>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</si>
  <si>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</si>
  <si>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</si>
  <si>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</si>
  <si>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</si>
  <si>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</si>
  <si>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</si>
  <si>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</si>
  <si>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</si>
  <si>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</si>
  <si>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</si>
  <si>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</si>
  <si>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</si>
  <si>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</si>
  <si>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</si>
  <si>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</si>
  <si>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</si>
  <si>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</si>
  <si>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</si>
  <si>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</si>
  <si>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</si>
  <si>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</si>
  <si>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</si>
  <si>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</si>
  <si>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</si>
  <si>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</si>
  <si>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</si>
  <si>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</si>
  <si>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</si>
  <si>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</si>
  <si>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</si>
  <si>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</si>
  <si>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</si>
  <si>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</si>
  <si>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</si>
  <si>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</si>
  <si>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</si>
  <si>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</si>
  <si>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</si>
  <si>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</si>
  <si>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</si>
  <si>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</si>
  <si>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</si>
  <si>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</si>
  <si>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</si>
  <si>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</si>
  <si>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</si>
  <si>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</si>
  <si>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</si>
  <si>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</si>
  <si>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</si>
  <si>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</si>
  <si>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</si>
  <si>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</si>
  <si>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</si>
  <si>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</si>
  <si>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</si>
  <si>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</si>
  <si>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</si>
  <si>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</si>
  <si>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</si>
  <si>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</si>
  <si>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</si>
  <si>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</si>
  <si>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</si>
  <si>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</si>
  <si>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</si>
  <si>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</si>
  <si>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</si>
  <si>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</si>
  <si>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</si>
  <si>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</si>
  <si>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</si>
  <si>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</si>
  <si>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</si>
  <si>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</si>
  <si>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</si>
  <si>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</si>
  <si>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</si>
  <si>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</si>
  <si>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</si>
  <si>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</si>
  <si>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</si>
  <si>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</si>
  <si>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</si>
  <si>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</si>
  <si>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</si>
  <si>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</si>
  <si>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</si>
  <si>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</si>
  <si>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</si>
  <si>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</si>
  <si>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</si>
  <si>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</si>
  <si>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</si>
  <si>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</si>
  <si>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</si>
  <si>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</si>
  <si>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</si>
  <si>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</si>
  <si>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</si>
  <si>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</si>
  <si>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</si>
  <si>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</si>
  <si>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</si>
  <si>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</si>
  <si>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</si>
  <si>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</si>
  <si>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</si>
  <si>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</si>
  <si>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</si>
  <si>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</si>
  <si>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</si>
  <si>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</si>
  <si>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</si>
  <si>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</si>
  <si>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</si>
  <si>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</si>
  <si>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</si>
  <si>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</si>
  <si>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</si>
  <si>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</si>
  <si>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</si>
  <si>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</si>
  <si>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</si>
  <si>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</si>
  <si>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</si>
  <si>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</si>
  <si>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</si>
  <si>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</si>
  <si>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</si>
  <si>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</si>
  <si>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</si>
  <si>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</si>
  <si>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</si>
  <si>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</si>
  <si>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</si>
  <si>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</si>
  <si>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</si>
  <si>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</si>
  <si>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</si>
  <si>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</si>
  <si>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</si>
  <si>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</si>
  <si>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</si>
  <si>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</si>
  <si>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</si>
  <si>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</si>
  <si>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</si>
  <si>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</si>
  <si>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</si>
  <si>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</si>
  <si>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</si>
  <si>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</si>
  <si>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</si>
  <si>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</si>
  <si>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</si>
  <si>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</si>
  <si>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</si>
  <si>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</si>
  <si>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</si>
  <si>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</si>
  <si>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</si>
  <si>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</si>
  <si>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</si>
  <si>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</si>
  <si>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</si>
  <si>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</si>
  <si>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</si>
  <si>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</si>
  <si>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</si>
  <si>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</si>
  <si>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</si>
  <si>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</si>
  <si>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</si>
  <si>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</si>
  <si>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</si>
  <si>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</si>
  <si>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</si>
  <si>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</si>
  <si>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</si>
  <si>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</si>
  <si>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</si>
  <si>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</si>
  <si>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</si>
  <si>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</si>
  <si>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</si>
  <si>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</si>
  <si>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</si>
  <si>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</si>
  <si>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</si>
  <si>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</si>
  <si>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</si>
  <si>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</si>
  <si>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</si>
  <si>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</si>
  <si>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</si>
  <si>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</si>
  <si>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</si>
  <si>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</si>
  <si>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</si>
  <si>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</si>
  <si>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</si>
  <si>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</si>
  <si>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</si>
  <si>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</si>
  <si>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</si>
  <si>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</si>
  <si>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</si>
  <si>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</si>
  <si>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</si>
  <si>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</si>
  <si>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</si>
  <si>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</si>
  <si>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</si>
  <si>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</si>
  <si>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</si>
  <si>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</si>
  <si>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</si>
  <si>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</si>
  <si>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</si>
  <si>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</si>
  <si>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</si>
  <si>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</si>
  <si>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</si>
  <si>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</si>
  <si>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</si>
  <si>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</si>
  <si>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</si>
  <si>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</si>
  <si>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</si>
  <si>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</si>
  <si>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</si>
  <si>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</si>
  <si>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</si>
  <si>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</si>
  <si>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</si>
  <si>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</si>
  <si>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</si>
  <si>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</si>
  <si>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</si>
  <si>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</si>
  <si>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</si>
  <si>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</si>
  <si>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</si>
  <si>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</si>
  <si>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</si>
  <si>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</si>
  <si>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</si>
  <si>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</si>
  <si>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</si>
  <si>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</si>
  <si>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</si>
  <si>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</si>
  <si>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</si>
  <si>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</si>
  <si>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</si>
  <si>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</si>
  <si>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</si>
  <si>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</si>
  <si>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</si>
  <si>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</si>
  <si>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</si>
  <si>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</si>
  <si>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</si>
  <si>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</si>
  <si>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</si>
  <si>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</si>
  <si>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</si>
  <si>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</si>
  <si>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</si>
  <si>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</si>
  <si>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</si>
  <si>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</si>
  <si>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</si>
  <si>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</si>
  <si>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</si>
  <si>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</si>
  <si>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</si>
  <si>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</si>
  <si>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</si>
  <si>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</si>
  <si>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</si>
  <si>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</si>
  <si>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</si>
  <si>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</si>
  <si>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</si>
  <si>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</si>
  <si>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</si>
  <si>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</si>
  <si>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</si>
  <si>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</si>
  <si>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</si>
  <si>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</si>
  <si>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</si>
  <si>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</si>
  <si>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</si>
  <si>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</si>
  <si>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</si>
  <si>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</si>
  <si>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</si>
  <si>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</si>
  <si>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</si>
  <si>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</si>
  <si>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</si>
  <si>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</si>
  <si>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</si>
  <si>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</si>
  <si>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</si>
  <si>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</si>
  <si>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</si>
  <si>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</si>
  <si>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</si>
  <si>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</si>
  <si>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</si>
  <si>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</si>
  <si>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</si>
  <si>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</si>
  <si>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</si>
  <si>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</si>
  <si>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</si>
  <si>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</si>
  <si>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</si>
  <si>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</si>
  <si>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</si>
  <si>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</si>
  <si>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</si>
  <si>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</si>
  <si>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</si>
  <si>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</si>
  <si>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</si>
  <si>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</si>
  <si>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</si>
  <si>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</si>
  <si>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</si>
  <si>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</si>
  <si>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</si>
  <si>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</si>
  <si>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</si>
  <si>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</si>
  <si>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</si>
  <si>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</si>
  <si>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</si>
  <si>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</si>
  <si>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</si>
  <si>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</si>
  <si>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</si>
  <si>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</si>
  <si>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</si>
  <si>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</si>
  <si>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</si>
  <si>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</si>
  <si>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</si>
  <si>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</si>
  <si>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</si>
  <si>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</si>
  <si>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</si>
  <si>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</si>
  <si>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</si>
  <si>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</si>
  <si>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</si>
  <si>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</si>
  <si>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</si>
  <si>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</si>
  <si>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</si>
  <si>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</si>
  <si>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</si>
  <si>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</si>
  <si>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</si>
  <si>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</si>
  <si>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</si>
  <si>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</si>
  <si>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</si>
  <si>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</si>
  <si>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</si>
  <si>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</si>
  <si>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</si>
  <si>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</si>
  <si>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</si>
  <si>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</si>
  <si>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</si>
  <si>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</si>
  <si>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</si>
  <si>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</si>
  <si>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</si>
  <si>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</si>
  <si>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</si>
  <si>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</si>
  <si>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</si>
  <si>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</si>
  <si>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</si>
  <si>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</si>
  <si>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</si>
  <si>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</si>
  <si>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</si>
  <si>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</si>
  <si>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</si>
  <si>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</si>
  <si>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</si>
  <si>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</si>
  <si>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</si>
  <si>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</si>
  <si>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</si>
  <si>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</si>
  <si>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</si>
  <si>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</si>
  <si>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</si>
  <si>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</si>
  <si>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</si>
  <si>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</si>
  <si>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</si>
  <si>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</si>
  <si>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</si>
  <si>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</si>
  <si>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</si>
  <si>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</si>
  <si>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</si>
  <si>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</si>
  <si>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</si>
  <si>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</si>
  <si>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</si>
  <si>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</si>
  <si>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</si>
  <si>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</si>
  <si>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</si>
  <si>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</si>
  <si>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</si>
  <si>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</si>
  <si>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</si>
  <si>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</si>
  <si>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</si>
  <si>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</si>
  <si>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</si>
  <si>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</si>
  <si>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</si>
  <si>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</si>
  <si>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</si>
  <si>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</si>
  <si>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</si>
  <si>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</si>
  <si>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</si>
  <si>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</si>
  <si>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</si>
  <si>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</si>
  <si>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</si>
  <si>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</si>
  <si>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</si>
  <si>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</si>
  <si>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</si>
  <si>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</si>
  <si>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</si>
  <si>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</si>
  <si>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</si>
  <si>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</si>
  <si>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</si>
  <si>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</si>
  <si>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</si>
  <si>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</si>
  <si>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</si>
  <si>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</si>
  <si>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</si>
  <si>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</si>
  <si>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</si>
  <si>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</si>
  <si>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</si>
  <si>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</si>
  <si>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</si>
  <si>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</si>
  <si>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</si>
  <si>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</si>
  <si>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</si>
  <si>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</si>
  <si>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</si>
  <si>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</si>
  <si>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</si>
  <si>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</si>
  <si>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</si>
  <si>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</si>
  <si>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</si>
  <si>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</si>
  <si>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</si>
  <si>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</si>
  <si>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</si>
  <si>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</si>
  <si>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</si>
  <si>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</si>
  <si>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</si>
  <si>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</si>
  <si>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</si>
  <si>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</si>
  <si>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</si>
  <si>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</si>
  <si>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</si>
  <si>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</si>
  <si>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</si>
  <si>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</si>
  <si>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</si>
  <si>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</si>
  <si>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</si>
  <si>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</si>
  <si>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</si>
  <si>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</si>
  <si>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</si>
  <si>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</si>
  <si>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</si>
  <si>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</si>
  <si>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</si>
  <si>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</si>
  <si>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</si>
  <si>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</si>
  <si>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</si>
  <si>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</si>
  <si>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</si>
  <si>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</si>
  <si>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</si>
  <si>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</si>
  <si>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</si>
  <si>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</si>
  <si>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</si>
  <si>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</si>
  <si>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</si>
  <si>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</si>
  <si>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</si>
  <si>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</si>
  <si>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</si>
  <si>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</si>
  <si>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</si>
  <si>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</si>
  <si>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</si>
  <si>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</si>
  <si>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</si>
  <si>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</si>
  <si>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</si>
  <si>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</si>
  <si>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</si>
  <si>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</si>
  <si>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</si>
  <si>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</si>
  <si>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</si>
  <si>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</si>
  <si>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</si>
  <si>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</si>
  <si>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</si>
  <si>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</si>
  <si>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</si>
  <si>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</si>
  <si>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</si>
  <si>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</si>
  <si>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</si>
  <si>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</si>
  <si>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</si>
  <si>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</si>
  <si>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</si>
  <si>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</si>
  <si>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</si>
  <si>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</si>
  <si>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</si>
  <si>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</si>
  <si>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</si>
  <si>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</si>
  <si>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</si>
  <si>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</si>
  <si>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</si>
  <si>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</si>
  <si>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</si>
  <si>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</si>
  <si>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</si>
  <si>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</si>
  <si>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</si>
  <si>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</si>
  <si>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</si>
  <si>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</si>
  <si>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</si>
  <si>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</si>
  <si>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</si>
  <si>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</si>
  <si>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</si>
  <si>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</si>
  <si>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</si>
  <si>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</si>
  <si>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</si>
  <si>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</si>
  <si>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</si>
  <si>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</si>
  <si>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</si>
  <si>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</si>
  <si>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</si>
  <si>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</si>
  <si>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</si>
  <si>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</si>
  <si>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</si>
  <si>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</si>
  <si>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</si>
  <si>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</si>
  <si>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</si>
  <si>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</si>
  <si>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</si>
  <si>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</si>
  <si>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</si>
  <si>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</si>
  <si>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</si>
  <si>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</si>
  <si>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</si>
  <si>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</si>
  <si>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</si>
  <si>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</si>
  <si>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</si>
  <si>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</si>
  <si>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</si>
  <si>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</si>
  <si>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</si>
  <si>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</si>
  <si>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</si>
  <si>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</si>
  <si>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</si>
  <si>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</si>
  <si>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</si>
  <si>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</si>
  <si>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</si>
  <si>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</si>
  <si>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</si>
  <si>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</si>
  <si>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</si>
  <si>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</si>
  <si>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</si>
  <si>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</si>
  <si>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</si>
  <si>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</si>
  <si>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</si>
  <si>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</si>
  <si>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</si>
  <si>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</si>
  <si>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</si>
  <si>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</si>
  <si>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</si>
  <si>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</si>
  <si>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</si>
  <si>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</si>
  <si>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</si>
  <si>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</si>
  <si>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</si>
  <si>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</si>
  <si>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</si>
  <si>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</si>
  <si>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</si>
  <si>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</si>
  <si>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</si>
  <si>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</si>
  <si>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</si>
  <si>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</si>
  <si>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</si>
  <si>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</si>
  <si>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</si>
  <si>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</si>
  <si>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</si>
  <si>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</si>
  <si>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</si>
  <si>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</si>
  <si>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</si>
  <si>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</si>
  <si>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</si>
  <si>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</si>
  <si>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</si>
  <si>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</si>
  <si>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</si>
  <si>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</si>
  <si>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</si>
  <si>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</si>
  <si>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</si>
  <si>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</si>
  <si>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</si>
  <si>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</si>
  <si>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</si>
  <si>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</si>
  <si>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</si>
  <si>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</si>
  <si>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</si>
  <si>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</si>
  <si>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</si>
  <si>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</si>
  <si>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</si>
  <si>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</si>
  <si>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</si>
  <si>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</si>
  <si>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</si>
  <si>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</si>
  <si>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</si>
  <si>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</si>
  <si>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</si>
  <si>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</si>
  <si>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</si>
  <si>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</si>
  <si>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</si>
  <si>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</si>
  <si>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</si>
  <si>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</si>
  <si>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</si>
  <si>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</si>
  <si>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</si>
  <si>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</si>
  <si>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</si>
  <si>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</si>
  <si>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</si>
  <si>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</si>
  <si>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</si>
  <si>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</si>
  <si>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</si>
  <si>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</si>
  <si>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</si>
  <si>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</si>
  <si>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</si>
  <si>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</si>
  <si>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</si>
  <si>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</si>
  <si>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</si>
  <si>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</si>
  <si>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</si>
  <si>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</si>
  <si>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</si>
  <si>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</si>
  <si>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</si>
  <si>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</si>
  <si>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</si>
  <si>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</si>
  <si>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</si>
  <si>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</si>
  <si>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</si>
  <si>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</si>
  <si>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</si>
  <si>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</si>
  <si>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</si>
  <si>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</si>
  <si>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</si>
  <si>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</si>
  <si>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</si>
  <si>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</si>
  <si>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</si>
  <si>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</si>
  <si>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</si>
  <si>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</si>
  <si>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</si>
  <si>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</si>
  <si>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</si>
  <si>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</si>
  <si>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</si>
  <si>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</si>
  <si>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</si>
  <si>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</si>
  <si>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</si>
  <si>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</si>
  <si>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</si>
  <si>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</si>
  <si>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</si>
  <si>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</si>
  <si>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</si>
  <si>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</si>
  <si>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</si>
  <si>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</si>
  <si>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</si>
  <si>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</si>
  <si>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</si>
  <si>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</si>
  <si>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</si>
  <si>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</si>
  <si>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</si>
  <si>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</si>
  <si>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</si>
  <si>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</si>
  <si>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</si>
  <si>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</si>
  <si>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</si>
  <si>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</si>
  <si>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</si>
  <si>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</si>
  <si>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</si>
  <si>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</si>
  <si>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</si>
  <si>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</si>
  <si>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</si>
  <si>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</si>
  <si>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</si>
  <si>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</si>
  <si>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</si>
  <si>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</si>
  <si>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</si>
  <si>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</si>
  <si>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</si>
  <si>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</si>
  <si>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</si>
  <si>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</si>
  <si>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</si>
  <si>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</si>
  <si>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</si>
  <si>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</si>
  <si>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</si>
  <si>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</si>
  <si>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</si>
  <si>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</si>
  <si>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</si>
  <si>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</si>
  <si>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</si>
  <si>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</si>
  <si>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</si>
  <si>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</si>
  <si>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</si>
  <si>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</si>
  <si>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</si>
  <si>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</si>
  <si>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</si>
  <si>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</si>
  <si>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</si>
  <si>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</si>
  <si>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</si>
  <si>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</si>
  <si>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</si>
  <si>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</si>
  <si>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</si>
  <si>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</si>
  <si>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</si>
  <si>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</si>
  <si>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</si>
  <si>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</si>
  <si>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</si>
  <si>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</si>
  <si>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</si>
  <si>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</si>
  <si>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</si>
  <si>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</si>
  <si>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</si>
  <si>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</si>
  <si>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</si>
  <si>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</si>
  <si>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</si>
  <si>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</si>
  <si>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</si>
  <si>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</si>
  <si>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</si>
  <si>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</si>
  <si>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</si>
  <si>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</si>
  <si>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</si>
  <si>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</si>
  <si>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</si>
  <si>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</si>
  <si>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</si>
  <si>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</si>
  <si>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</si>
  <si>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</si>
  <si>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</si>
  <si>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</si>
  <si>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</si>
  <si>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</si>
  <si>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</si>
  <si>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</si>
  <si>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</si>
  <si>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</si>
  <si>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</si>
  <si>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</si>
  <si>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</si>
  <si>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</si>
  <si>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</si>
  <si>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</si>
  <si>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</si>
  <si>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</si>
  <si>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</si>
  <si>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</si>
  <si>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</si>
  <si>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</si>
  <si>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</si>
  <si>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</si>
  <si>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</si>
  <si>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</si>
  <si>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</si>
  <si>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</si>
  <si>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</si>
  <si>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</si>
  <si>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</si>
  <si>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</si>
  <si>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</si>
  <si>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</si>
  <si>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</si>
  <si>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</si>
  <si>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</si>
  <si>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</si>
  <si>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</si>
  <si>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</si>
  <si>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</si>
  <si>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</si>
  <si>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</si>
  <si>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</si>
  <si>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</si>
  <si>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</si>
  <si>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</si>
  <si>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</si>
  <si>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</si>
  <si>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</si>
  <si>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</si>
  <si>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</si>
  <si>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</si>
  <si>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</si>
  <si>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</si>
  <si>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</si>
  <si>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</si>
  <si>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</si>
  <si>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</si>
  <si>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</si>
  <si>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</si>
  <si>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</si>
  <si>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</si>
  <si>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</si>
  <si>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</si>
  <si>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</si>
  <si>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</si>
  <si>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</si>
  <si>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</si>
  <si>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</si>
  <si>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</si>
  <si>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</si>
  <si>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</si>
  <si>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</si>
  <si>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</si>
  <si>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</si>
  <si>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</si>
  <si>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</si>
  <si>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</si>
  <si>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</si>
  <si>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</si>
  <si>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</si>
  <si>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</si>
  <si>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</si>
  <si>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</si>
  <si>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</si>
  <si>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</si>
  <si>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</si>
  <si>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</si>
  <si>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</si>
  <si>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</si>
  <si>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</si>
  <si>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</si>
  <si>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</si>
  <si>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</si>
  <si>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</si>
  <si>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</si>
  <si>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</si>
  <si>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</si>
  <si>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</si>
  <si>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</si>
  <si>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</si>
  <si>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</si>
  <si>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</si>
  <si>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</si>
  <si>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</si>
  <si>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</si>
  <si>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</si>
  <si>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</si>
  <si>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</si>
  <si>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</si>
  <si>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</si>
  <si>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</si>
  <si>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</si>
  <si>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</si>
  <si>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</si>
  <si>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</si>
  <si>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</si>
  <si>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</si>
  <si>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</si>
  <si>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</si>
  <si>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</si>
  <si>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</si>
  <si>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</si>
  <si>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</si>
  <si>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</si>
  <si>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</si>
  <si>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</si>
  <si>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</si>
  <si>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</si>
  <si>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</si>
  <si>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</si>
  <si>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</si>
  <si>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</si>
  <si>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</si>
  <si>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</si>
  <si>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</si>
  <si>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</si>
  <si>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</si>
  <si>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</si>
  <si>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</si>
  <si>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</si>
  <si>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</si>
  <si>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</si>
  <si>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</si>
  <si>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</si>
  <si>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</si>
  <si>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</si>
  <si>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</si>
  <si>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</si>
  <si>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</si>
  <si>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</si>
  <si>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</si>
  <si>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</si>
  <si>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</si>
  <si>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</si>
  <si>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</si>
  <si>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</si>
  <si>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</si>
  <si>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</si>
  <si>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</si>
  <si>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</si>
  <si>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</si>
  <si>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</si>
  <si>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</si>
  <si>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</si>
  <si>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</si>
  <si>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</si>
  <si>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</si>
  <si>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</si>
  <si>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</si>
  <si>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</si>
  <si>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</si>
  <si>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</si>
  <si>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</si>
  <si>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</si>
  <si>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</si>
  <si>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</si>
  <si>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</si>
  <si>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</si>
  <si>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</si>
  <si>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</si>
  <si>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</si>
  <si>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</si>
  <si>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</si>
  <si>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</si>
  <si>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</si>
  <si>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</si>
  <si>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</si>
  <si>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</si>
  <si>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</si>
  <si>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</si>
  <si>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</si>
  <si>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</si>
  <si>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</si>
  <si>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</si>
  <si>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</si>
  <si>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</si>
  <si>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</si>
  <si>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</si>
  <si>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</si>
  <si>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</si>
  <si>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</si>
  <si>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</si>
  <si>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</si>
  <si>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</si>
  <si>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</si>
  <si>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</si>
  <si>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</si>
  <si>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</si>
  <si>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</si>
  <si>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</si>
  <si>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</si>
  <si>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</si>
  <si>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</si>
  <si>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</si>
  <si>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</si>
  <si>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</si>
  <si>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</si>
  <si>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</si>
  <si>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</si>
  <si>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</si>
  <si>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</si>
  <si>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</si>
  <si>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</si>
  <si>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</si>
  <si>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</si>
  <si>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</si>
  <si>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</si>
  <si>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</si>
  <si>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</si>
  <si>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</si>
  <si>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</si>
  <si>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</si>
  <si>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</si>
  <si>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</si>
  <si>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</si>
  <si>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</si>
  <si>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</si>
  <si>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</si>
  <si>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</si>
  <si>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</si>
  <si>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</si>
  <si>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</si>
  <si>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</si>
  <si>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</si>
  <si>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</si>
  <si>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</si>
  <si>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</si>
  <si>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</si>
  <si>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</si>
  <si>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</si>
  <si>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</si>
  <si>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</si>
  <si>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</si>
  <si>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</si>
  <si>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</si>
  <si>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</si>
  <si>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</si>
  <si>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</si>
  <si>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</si>
  <si>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</si>
  <si>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</si>
  <si>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</si>
  <si>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</si>
  <si>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</si>
  <si>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</si>
  <si>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</si>
  <si>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</si>
  <si>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</si>
  <si>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</si>
  <si>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</si>
  <si>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</si>
  <si>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</si>
  <si>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</si>
  <si>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</si>
  <si>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</si>
  <si>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</si>
  <si>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</si>
  <si>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</si>
  <si>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</si>
  <si>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</si>
  <si>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</si>
  <si>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</si>
  <si>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</si>
  <si>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</si>
  <si>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</si>
  <si>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</si>
  <si>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</si>
  <si>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</si>
  <si>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</si>
  <si>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</si>
  <si>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</si>
  <si>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</si>
  <si>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</si>
  <si>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</si>
  <si>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</si>
  <si>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</si>
  <si>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</si>
  <si>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</si>
  <si>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</si>
  <si>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</si>
  <si>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</si>
  <si>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</si>
  <si>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</si>
  <si>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</si>
  <si>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</si>
  <si>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</si>
  <si>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</si>
  <si>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</si>
  <si>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</si>
  <si>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</si>
  <si>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</si>
  <si>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</si>
  <si>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</si>
  <si>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</si>
  <si>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</si>
  <si>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</si>
  <si>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</si>
  <si>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</si>
  <si>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</si>
  <si>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</si>
  <si>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</si>
  <si>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</si>
  <si>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</si>
  <si>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</si>
  <si>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</si>
  <si>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</si>
  <si>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</si>
  <si>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</si>
  <si>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</si>
  <si>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</si>
  <si>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</si>
  <si>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</si>
  <si>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</si>
  <si>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</si>
  <si>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</si>
  <si>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</si>
  <si>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</si>
  <si>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</si>
  <si>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</si>
  <si>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</si>
  <si>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</si>
  <si>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</si>
  <si>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</si>
  <si>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</si>
  <si>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</si>
  <si>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</si>
  <si>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</si>
  <si>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</si>
  <si>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</si>
  <si>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</si>
  <si>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</si>
  <si>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</si>
  <si>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</si>
  <si>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</si>
  <si>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</si>
  <si>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</si>
  <si>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</si>
  <si>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</si>
  <si>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</si>
  <si>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</si>
  <si>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</si>
  <si>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</si>
  <si>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</si>
  <si>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</si>
  <si>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</si>
  <si>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</si>
  <si>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</si>
  <si>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</si>
  <si>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</si>
  <si>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</si>
  <si>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</si>
  <si>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</si>
  <si>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</si>
  <si>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</si>
  <si>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</si>
  <si>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</si>
  <si>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</si>
  <si>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</si>
  <si>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</si>
  <si>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</si>
  <si>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</si>
  <si>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</si>
  <si>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</si>
  <si>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</si>
  <si>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</si>
  <si>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</si>
  <si>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</si>
  <si>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</si>
  <si>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</si>
  <si>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</si>
  <si>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</si>
  <si>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</si>
  <si>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</si>
  <si>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</si>
  <si>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</si>
  <si>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</si>
  <si>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</si>
  <si>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</si>
  <si>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</si>
  <si>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</si>
  <si>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</si>
  <si>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</si>
  <si>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</si>
  <si>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</si>
  <si>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</si>
  <si>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</si>
  <si>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</si>
  <si>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</si>
  <si>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</si>
  <si>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</si>
  <si>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</si>
  <si>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</si>
  <si>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</si>
  <si>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</si>
  <si>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</si>
  <si>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</si>
  <si>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</si>
  <si>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</si>
  <si>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</si>
  <si>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</si>
  <si>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</si>
  <si>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</si>
  <si>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</si>
  <si>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</si>
  <si>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</si>
  <si>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</si>
  <si>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</si>
  <si>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</si>
  <si>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</si>
  <si>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</si>
  <si>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</si>
  <si>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</si>
  <si>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</si>
  <si>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</si>
  <si>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</si>
  <si>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</si>
  <si>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</si>
  <si>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</si>
  <si>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</si>
  <si>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</si>
  <si>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</si>
  <si>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</si>
  <si>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</si>
  <si>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</si>
  <si>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</si>
  <si>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</si>
  <si>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</si>
  <si>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</si>
  <si>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</si>
  <si>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</si>
  <si>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</si>
  <si>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</si>
  <si>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</si>
  <si>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</si>
  <si>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</si>
  <si>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</si>
  <si>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</si>
  <si>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</si>
  <si>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</si>
  <si>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</si>
  <si>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</si>
  <si>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</si>
  <si>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</si>
  <si>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</si>
  <si>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</si>
  <si>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</si>
  <si>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</si>
  <si>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</si>
  <si>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</si>
  <si>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</si>
  <si>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</si>
  <si>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</si>
  <si>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</si>
  <si>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</si>
  <si>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</si>
  <si>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</si>
  <si>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</si>
  <si>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</si>
  <si>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</si>
  <si>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</si>
  <si>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</si>
  <si>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</si>
  <si>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</si>
  <si>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</si>
  <si>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</si>
  <si>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</si>
  <si>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</si>
  <si>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</si>
  <si>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</si>
  <si>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</si>
  <si>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</si>
  <si>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</si>
  <si>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</si>
  <si>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</si>
  <si>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</si>
  <si>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</si>
  <si>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</si>
  <si>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</si>
  <si>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</si>
  <si>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</si>
  <si>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</si>
  <si>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</si>
  <si>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</si>
  <si>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</si>
  <si>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</si>
  <si>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</si>
  <si>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</si>
  <si>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</si>
  <si>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</si>
  <si>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</si>
  <si>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</si>
  <si>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</si>
  <si>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</si>
  <si>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</si>
  <si>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</si>
  <si>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</si>
  <si>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</si>
  <si>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</si>
  <si>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</si>
  <si>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</si>
  <si>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</si>
  <si>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</si>
  <si>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</si>
  <si>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</si>
  <si>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</si>
  <si>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</si>
  <si>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</si>
  <si>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</si>
  <si>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</si>
  <si>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</si>
  <si>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</si>
  <si>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</si>
  <si>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</si>
  <si>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</si>
  <si>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</si>
  <si>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</si>
  <si>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</si>
  <si>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</si>
  <si>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</si>
  <si>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</si>
  <si>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</si>
  <si>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</si>
  <si>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</si>
  <si>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</si>
  <si>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</si>
  <si>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</si>
  <si>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</si>
  <si>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</si>
  <si>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</si>
  <si>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</si>
  <si>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</si>
  <si>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</si>
  <si>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</si>
  <si>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</si>
  <si>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</si>
  <si>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</si>
  <si>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</si>
  <si>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</si>
  <si>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</si>
  <si>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</si>
  <si>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</si>
  <si>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</si>
  <si>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</si>
  <si>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</si>
  <si>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</si>
  <si>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</si>
  <si>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</si>
  <si>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</si>
  <si>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</si>
  <si>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</si>
  <si>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</si>
  <si>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</si>
  <si>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</si>
  <si>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</si>
  <si>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</si>
  <si>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</si>
  <si>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</si>
  <si>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</si>
  <si>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</si>
  <si>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</si>
  <si>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</si>
  <si>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</si>
  <si>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</si>
  <si>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</si>
  <si>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</si>
  <si>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</si>
  <si>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</si>
  <si>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</si>
  <si>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</si>
  <si>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</si>
  <si>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</si>
  <si>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</si>
  <si>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</si>
  <si>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</si>
  <si>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</si>
  <si>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</si>
  <si>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</si>
  <si>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</si>
  <si>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</si>
  <si>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</si>
  <si>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</si>
  <si>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</si>
  <si>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</si>
  <si>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</si>
  <si>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</si>
  <si>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</si>
  <si>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</si>
  <si>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</si>
  <si>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</si>
  <si>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</si>
  <si>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</si>
  <si>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</si>
  <si>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</si>
  <si>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</si>
  <si>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</si>
  <si>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</si>
  <si>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</si>
  <si>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</si>
  <si>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</si>
  <si>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</si>
  <si>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</si>
  <si>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</si>
  <si>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</si>
  <si>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</si>
  <si>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</si>
  <si>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</si>
  <si>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</si>
  <si>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</si>
  <si>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</si>
  <si>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</si>
  <si>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</si>
  <si>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</si>
  <si>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</si>
  <si>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</si>
  <si>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</si>
  <si>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</si>
  <si>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</si>
  <si>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</si>
  <si>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</si>
  <si>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</si>
  <si>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</si>
  <si>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</si>
  <si>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</si>
  <si>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</si>
  <si>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</si>
  <si>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</si>
  <si>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</si>
  <si>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</si>
  <si>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</si>
  <si>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</si>
  <si>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</si>
  <si>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</si>
  <si>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</si>
  <si>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</si>
  <si>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</si>
  <si>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</si>
  <si>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</si>
  <si>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</si>
  <si>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</si>
  <si>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</si>
  <si>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</si>
  <si>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</si>
  <si>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</si>
  <si>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</si>
  <si>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</si>
  <si>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</si>
  <si>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</si>
  <si>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</si>
  <si>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</si>
  <si>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</si>
  <si>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</si>
  <si>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</si>
  <si>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</si>
  <si>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</si>
  <si>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</si>
  <si>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</si>
  <si>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</si>
  <si>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</si>
  <si>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</si>
  <si>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</si>
  <si>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</si>
  <si>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</si>
  <si>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</si>
  <si>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</si>
  <si>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</si>
  <si>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</si>
  <si>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</si>
  <si>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</si>
  <si>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</si>
  <si>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</si>
  <si>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</si>
  <si>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</si>
  <si>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</si>
  <si>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</si>
  <si>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</si>
  <si>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</si>
  <si>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</si>
  <si>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</si>
  <si>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</si>
  <si>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</si>
  <si>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</si>
  <si>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</si>
  <si>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</si>
  <si>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</si>
  <si>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</si>
  <si>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</si>
  <si>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</si>
  <si>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</si>
  <si>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</si>
  <si>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</si>
  <si>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</si>
  <si>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</si>
  <si>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</si>
  <si>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</si>
  <si>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</si>
  <si>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</si>
  <si>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</si>
  <si>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</si>
  <si>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</si>
  <si>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</si>
  <si>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</si>
  <si>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</si>
  <si>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</si>
  <si>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</si>
  <si>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</si>
  <si>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</si>
  <si>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</si>
  <si>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</si>
  <si>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</si>
  <si>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</si>
  <si>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</si>
  <si>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</si>
  <si>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</si>
  <si>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</si>
  <si>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</si>
  <si>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</si>
  <si>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</si>
  <si>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</si>
  <si>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</si>
  <si>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</si>
  <si>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</si>
  <si>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</si>
  <si>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</si>
  <si>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</si>
  <si>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</si>
  <si>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</si>
  <si>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</si>
  <si>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</si>
  <si>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</si>
  <si>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</si>
  <si>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</si>
  <si>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</si>
  <si>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</si>
  <si>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</si>
  <si>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</si>
  <si>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</si>
  <si>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</si>
  <si>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</si>
  <si>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</si>
  <si>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</si>
  <si>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</si>
  <si>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</si>
  <si>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</si>
  <si>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</si>
  <si>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</si>
  <si>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</si>
  <si>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</si>
  <si>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</si>
  <si>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</si>
  <si>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</si>
  <si>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</si>
  <si>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</si>
  <si>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</si>
  <si>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</si>
  <si>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</si>
  <si>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</si>
  <si>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</si>
  <si>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</si>
  <si>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</si>
  <si>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</si>
  <si>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</si>
  <si>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</si>
  <si>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</si>
  <si>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</si>
  <si>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</si>
  <si>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</si>
  <si>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</si>
  <si>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</si>
  <si>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</si>
  <si>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</si>
  <si>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</si>
  <si>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</si>
  <si>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</si>
  <si>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</si>
  <si>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</si>
  <si>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</si>
  <si>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</si>
  <si>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</si>
  <si>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</si>
  <si>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</si>
  <si>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</si>
  <si>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</si>
  <si>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</si>
  <si>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</si>
  <si>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</si>
  <si>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</si>
  <si>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</si>
  <si>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</si>
  <si>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</si>
  <si>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</si>
  <si>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</si>
  <si>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</si>
  <si>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</si>
  <si>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</si>
  <si>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</si>
  <si>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</si>
  <si>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</si>
  <si>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</si>
  <si>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</si>
  <si>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</si>
  <si>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</si>
  <si>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</si>
  <si>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</si>
  <si>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</si>
  <si>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</si>
  <si>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</si>
  <si>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</si>
  <si>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</si>
  <si>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</si>
  <si>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</si>
  <si>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</si>
  <si>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</si>
  <si>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</si>
  <si>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</si>
  <si>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</si>
  <si>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</si>
  <si>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</si>
  <si>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</si>
  <si>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</si>
  <si>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</si>
  <si>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</si>
  <si>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</si>
  <si>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</si>
  <si>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</si>
  <si>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</si>
  <si>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</si>
  <si>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</si>
  <si>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</si>
  <si>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</si>
  <si>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</si>
  <si>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</si>
  <si>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</si>
  <si>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</si>
  <si>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</si>
  <si>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</si>
  <si>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</si>
  <si>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</si>
  <si>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</si>
  <si>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</si>
  <si>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</si>
  <si>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</si>
  <si>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</si>
  <si>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</si>
  <si>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</si>
  <si>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</si>
  <si>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</si>
  <si>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</si>
  <si>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</si>
  <si>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</si>
  <si>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</si>
  <si>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</si>
  <si>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</si>
  <si>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</si>
  <si>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</si>
  <si>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</si>
  <si>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</si>
  <si>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</si>
  <si>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</si>
  <si>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</si>
  <si>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</si>
  <si>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</si>
  <si>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</si>
  <si>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</si>
  <si>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</si>
  <si>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</si>
  <si>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</si>
  <si>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</si>
  <si>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</si>
  <si>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</si>
  <si>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</si>
  <si>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</si>
  <si>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</si>
  <si>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</si>
  <si>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</si>
  <si>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</si>
  <si>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</si>
  <si>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</si>
  <si>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</si>
  <si>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</si>
  <si>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</si>
  <si>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</si>
  <si>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</si>
  <si>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</si>
  <si>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</si>
  <si>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</si>
  <si>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</si>
  <si>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</si>
  <si>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</si>
  <si>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</si>
  <si>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</si>
  <si>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</si>
  <si>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</si>
  <si>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</si>
  <si>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</si>
  <si>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</si>
  <si>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</si>
  <si>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</si>
  <si>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</si>
  <si>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</si>
  <si>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</si>
  <si>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</si>
  <si>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</si>
  <si>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</si>
  <si>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</si>
  <si>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</si>
  <si>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</si>
  <si>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</si>
  <si>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</si>
  <si>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</si>
  <si>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</si>
  <si>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</si>
  <si>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</si>
  <si>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</si>
  <si>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</si>
  <si>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</si>
  <si>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</si>
  <si>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</si>
  <si>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</si>
  <si>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</si>
  <si>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</si>
  <si>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</si>
  <si>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</si>
  <si>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</si>
  <si>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</si>
  <si>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</si>
  <si>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</si>
  <si>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</si>
  <si>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</si>
  <si>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</si>
  <si>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</si>
  <si>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</si>
  <si>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</si>
  <si>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</si>
  <si>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</si>
  <si>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</si>
  <si>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</si>
  <si>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</si>
  <si>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</si>
  <si>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</si>
  <si>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</si>
  <si>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</si>
  <si>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</si>
  <si>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</si>
  <si>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</si>
  <si>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</si>
  <si>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</si>
  <si>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</si>
  <si>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</si>
  <si>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</si>
  <si>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</si>
  <si>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</si>
  <si>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</si>
  <si>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</si>
  <si>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</si>
  <si>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</si>
  <si>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</si>
  <si>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</si>
  <si>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</si>
  <si>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</si>
  <si>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</si>
  <si>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</si>
  <si>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</si>
  <si>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</si>
  <si>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</si>
  <si>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</si>
  <si>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</si>
  <si>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</si>
  <si>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</si>
  <si>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</si>
  <si>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</si>
  <si>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</si>
  <si>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</si>
  <si>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</si>
  <si>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</si>
  <si>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</si>
  <si>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</si>
  <si>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</si>
  <si>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</si>
  <si>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</si>
  <si>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</si>
  <si>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</si>
  <si>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</si>
  <si>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</si>
  <si>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</si>
  <si>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</si>
  <si>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</si>
  <si>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</si>
  <si>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</si>
  <si>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</si>
  <si>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</si>
  <si>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</si>
  <si>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</si>
  <si>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</si>
  <si>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</si>
  <si>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</si>
  <si>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</si>
  <si>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</si>
  <si>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</si>
  <si>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</si>
  <si>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</si>
  <si>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</si>
  <si>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</si>
  <si>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</si>
  <si>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</si>
  <si>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</si>
  <si>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</si>
  <si>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</si>
  <si>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</si>
  <si>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</si>
  <si>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</si>
  <si>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</si>
  <si>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</si>
  <si>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</si>
  <si>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</si>
  <si>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</si>
  <si>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</si>
  <si>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</si>
  <si>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</si>
  <si>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</si>
  <si>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</si>
  <si>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</si>
  <si>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</si>
  <si>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</si>
  <si>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</si>
  <si>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</si>
  <si>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</si>
  <si>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</si>
  <si>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</si>
  <si>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</si>
  <si>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</si>
  <si>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</si>
  <si>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</si>
  <si>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</si>
  <si>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</si>
  <si>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</si>
  <si>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</si>
  <si>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</si>
  <si>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</si>
  <si>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</si>
  <si>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</si>
  <si>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</si>
  <si>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</si>
  <si>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</si>
  <si>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</si>
  <si>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</si>
  <si>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</si>
  <si>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</si>
  <si>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</si>
  <si>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</si>
  <si>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</si>
  <si>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</si>
  <si>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</si>
  <si>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</si>
  <si>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</si>
  <si>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</si>
  <si>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</si>
  <si>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</si>
  <si>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</si>
  <si>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</si>
  <si>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</si>
  <si>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</si>
  <si>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</si>
  <si>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</si>
  <si>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</si>
  <si>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</si>
  <si>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</si>
  <si>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</si>
  <si>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</si>
  <si>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</si>
  <si>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</si>
  <si>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</si>
  <si>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</si>
  <si>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</si>
  <si>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</si>
  <si>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</si>
  <si>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</si>
  <si>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</si>
  <si>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</si>
  <si>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</si>
  <si>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</si>
  <si>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</si>
  <si>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</si>
  <si>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</si>
  <si>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</si>
  <si>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</si>
  <si>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</si>
  <si>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</si>
  <si>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</si>
  <si>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</si>
  <si>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</si>
  <si>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</si>
  <si>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</si>
  <si>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</si>
  <si>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</si>
  <si>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</si>
  <si>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</si>
  <si>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</si>
  <si>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</si>
  <si>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</si>
  <si>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</si>
  <si>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</si>
  <si>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</si>
  <si>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</si>
  <si>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</si>
  <si>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</si>
  <si>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</si>
  <si>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</si>
  <si>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</si>
  <si>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</si>
  <si>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</si>
  <si>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</si>
  <si>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</si>
  <si>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</si>
  <si>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</si>
  <si>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</si>
  <si>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</si>
  <si>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</si>
  <si>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</si>
  <si>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</si>
  <si>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</si>
  <si>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</si>
  <si>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</si>
  <si>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</si>
  <si>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</si>
  <si>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</si>
  <si>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</si>
  <si>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</si>
  <si>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</si>
  <si>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</si>
  <si>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</si>
  <si>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</si>
  <si>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</si>
  <si>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</si>
  <si>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</si>
  <si>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</si>
  <si>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</si>
  <si>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</si>
  <si>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</si>
  <si>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</si>
  <si>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</si>
  <si>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</si>
  <si>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</si>
  <si>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</si>
  <si>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</si>
  <si>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</si>
  <si>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</si>
  <si>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</si>
  <si>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</si>
  <si>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</si>
  <si>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</si>
  <si>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</si>
  <si>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</si>
  <si>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</si>
  <si>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</si>
  <si>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</si>
  <si>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</si>
  <si>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</si>
  <si>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</si>
  <si>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</si>
  <si>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</si>
  <si>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</si>
  <si>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</si>
  <si>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</si>
  <si>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</si>
  <si>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</si>
  <si>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</si>
  <si>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</si>
  <si>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</si>
  <si>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</si>
  <si>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</si>
  <si>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</si>
  <si>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</si>
  <si>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</si>
  <si>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</si>
  <si>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</si>
  <si>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</si>
  <si>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</si>
  <si>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</si>
  <si>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</si>
  <si>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</si>
  <si>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</si>
  <si>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</si>
  <si>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</si>
  <si>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</si>
  <si>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</si>
  <si>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</si>
  <si>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</si>
  <si>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</si>
  <si>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</si>
  <si>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</si>
  <si>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</si>
  <si>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</si>
  <si>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</si>
  <si>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</si>
  <si>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</si>
  <si>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</si>
  <si>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</si>
  <si>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</si>
  <si>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</si>
  <si>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</si>
  <si>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</si>
  <si>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</si>
  <si>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</si>
  <si>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</si>
  <si>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</si>
  <si>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</si>
  <si>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</si>
  <si>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</si>
  <si>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</si>
  <si>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</si>
  <si>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</si>
  <si>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</si>
  <si>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</si>
  <si>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</si>
  <si>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</si>
  <si>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</si>
  <si>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</si>
  <si>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</si>
  <si>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</si>
  <si>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</si>
  <si>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</si>
  <si>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</si>
  <si>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</si>
  <si>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</si>
  <si>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</si>
  <si>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</si>
  <si>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</si>
  <si>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</si>
  <si>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</si>
  <si>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</si>
  <si>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</si>
  <si>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</si>
  <si>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</si>
  <si>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</si>
  <si>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</si>
  <si>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</si>
  <si>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</si>
  <si>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</si>
  <si>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</si>
  <si>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</si>
  <si>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</si>
  <si>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</si>
  <si>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</si>
  <si>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</si>
  <si>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</si>
  <si>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</si>
  <si>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</si>
  <si>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</si>
  <si>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</si>
  <si>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</si>
  <si>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</si>
  <si>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</si>
  <si>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</si>
  <si>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</si>
  <si>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</si>
  <si>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</si>
  <si>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</si>
  <si>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</si>
  <si>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</si>
  <si>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</si>
  <si>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</si>
  <si>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</si>
  <si>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</si>
  <si>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</si>
  <si>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</si>
  <si>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</si>
  <si>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</si>
  <si>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</si>
  <si>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</si>
  <si>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</si>
  <si>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</si>
  <si>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</si>
  <si>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</si>
  <si>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</si>
  <si>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</si>
  <si>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</si>
  <si>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</si>
  <si>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</si>
  <si>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</si>
  <si>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</si>
  <si>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</si>
  <si>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</si>
  <si>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</si>
  <si>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</si>
  <si>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</si>
  <si>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</si>
  <si>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</si>
  <si>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</si>
  <si>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</si>
  <si>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</si>
  <si>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</si>
  <si>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</si>
  <si>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</si>
  <si>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</si>
  <si>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</si>
  <si>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</si>
  <si>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</si>
  <si>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</si>
  <si>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</si>
  <si>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</si>
  <si>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</si>
  <si>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</si>
  <si>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</si>
  <si>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</si>
  <si>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</si>
  <si>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</si>
  <si>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</si>
  <si>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</si>
  <si>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</si>
  <si>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</si>
  <si>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</si>
  <si>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</si>
  <si>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</si>
  <si>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</si>
  <si>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</si>
  <si>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</si>
  <si>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</si>
  <si>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</si>
  <si>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</si>
  <si>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</si>
  <si>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</si>
  <si>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</si>
  <si>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</si>
  <si>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</si>
  <si>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</si>
  <si>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</si>
  <si>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</si>
  <si>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</si>
  <si>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</si>
  <si>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</si>
  <si>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</si>
  <si>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</si>
  <si>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</si>
  <si>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</si>
  <si>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</si>
  <si>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</si>
  <si>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</si>
  <si>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</si>
  <si>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</si>
  <si>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</si>
  <si>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</si>
  <si>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</si>
  <si>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</si>
  <si>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</si>
  <si>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</si>
  <si>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</si>
  <si>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</si>
  <si>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</si>
  <si>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</si>
  <si>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</si>
  <si>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</si>
  <si>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</si>
  <si>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</si>
  <si>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</si>
  <si>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</si>
  <si>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</si>
  <si>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</si>
  <si>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</si>
  <si>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</si>
  <si>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</si>
  <si>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</si>
  <si>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</si>
  <si>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</si>
  <si>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</si>
  <si>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</si>
  <si>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</si>
  <si>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</si>
  <si>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</si>
  <si>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</si>
  <si>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</si>
  <si>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</si>
  <si>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</si>
  <si>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</si>
  <si>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</si>
  <si>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</si>
  <si>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</si>
  <si>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</si>
  <si>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</si>
  <si>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</si>
  <si>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</si>
  <si>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</si>
  <si>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</si>
  <si>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</si>
  <si>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</si>
  <si>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</si>
  <si>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</si>
  <si>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</si>
  <si>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</si>
  <si>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</si>
  <si>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</si>
  <si>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</si>
  <si>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</si>
  <si>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</si>
  <si>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</si>
  <si>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</si>
  <si>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</si>
  <si>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</si>
  <si>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</si>
  <si>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</si>
  <si>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</si>
  <si>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</si>
  <si>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</si>
  <si>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</si>
  <si>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</si>
  <si>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</si>
  <si>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</si>
  <si>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</si>
  <si>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</si>
  <si>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</si>
  <si>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</si>
  <si>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</si>
  <si>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</si>
  <si>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</si>
  <si>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</si>
  <si>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</si>
  <si>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</si>
  <si>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</si>
  <si>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</si>
  <si>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</si>
  <si>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</si>
  <si>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</si>
  <si>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</si>
  <si>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</si>
  <si>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</si>
  <si>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</si>
  <si>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</si>
  <si>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</si>
  <si>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</si>
  <si>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</si>
  <si>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</si>
  <si>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</si>
  <si>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</si>
  <si>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</si>
  <si>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</si>
  <si>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</si>
  <si>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</si>
  <si>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</si>
  <si>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</si>
  <si>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</si>
  <si>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</si>
  <si>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</si>
  <si>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</si>
  <si>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</si>
  <si>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</si>
  <si>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</si>
  <si>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</si>
  <si>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</si>
  <si>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</si>
  <si>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</si>
  <si>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</si>
  <si>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</si>
  <si>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</si>
  <si>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</si>
  <si>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</si>
  <si>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</si>
  <si>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</si>
  <si>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</si>
  <si>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</si>
  <si>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</si>
  <si>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</si>
  <si>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</si>
  <si>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</si>
  <si>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</si>
  <si>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</si>
  <si>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</si>
  <si>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</si>
  <si>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</si>
  <si>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</si>
  <si>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</si>
  <si>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</si>
  <si>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</si>
  <si>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</si>
  <si>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</si>
  <si>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</si>
  <si>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</si>
  <si>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</si>
  <si>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</si>
  <si>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</si>
  <si>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</si>
  <si>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</si>
  <si>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</si>
  <si>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</si>
  <si>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</si>
  <si>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</si>
  <si>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</si>
  <si>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</si>
  <si>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</si>
  <si>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</si>
  <si>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</si>
  <si>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</si>
  <si>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</si>
  <si>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</si>
  <si>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</si>
  <si>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</si>
  <si>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</si>
  <si>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</si>
  <si>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</si>
  <si>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</si>
  <si>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</si>
  <si>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</si>
  <si>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</si>
  <si>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</si>
  <si>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</si>
  <si>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</si>
  <si>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</si>
  <si>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</si>
  <si>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</si>
  <si>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</si>
  <si>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</si>
  <si>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</si>
  <si>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</si>
  <si>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</si>
  <si>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</si>
  <si>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</si>
  <si>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</si>
  <si>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</si>
  <si>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</si>
  <si>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</si>
  <si>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</si>
  <si>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</si>
  <si>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</si>
  <si>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</si>
  <si>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</si>
  <si>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</si>
  <si>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</si>
  <si>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</si>
  <si>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</si>
  <si>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</si>
  <si>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</si>
  <si>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</si>
  <si>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</si>
  <si>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</si>
  <si>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</si>
  <si>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</si>
  <si>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</si>
  <si>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</si>
  <si>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</si>
  <si>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</si>
  <si>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</si>
  <si>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</si>
  <si>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</si>
  <si>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</si>
  <si>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</si>
  <si>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</si>
  <si>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</si>
  <si>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</si>
  <si>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</si>
  <si>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</si>
  <si>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</si>
  <si>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</si>
  <si>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</si>
  <si>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</si>
  <si>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</si>
  <si>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</si>
  <si>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</si>
  <si>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</si>
  <si>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</si>
  <si>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</si>
  <si>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</si>
  <si>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</si>
  <si>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</si>
  <si>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</si>
  <si>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</si>
  <si>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</si>
  <si>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</si>
  <si>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</si>
  <si>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</si>
  <si>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</si>
  <si>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</si>
  <si>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</si>
  <si>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</si>
  <si>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</si>
  <si>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</si>
  <si>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</si>
  <si>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</si>
  <si>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</si>
  <si>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</si>
  <si>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</si>
  <si>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</si>
  <si>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</si>
  <si>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</si>
  <si>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</si>
  <si>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</si>
  <si>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</si>
  <si>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</si>
  <si>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</si>
  <si>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</si>
  <si>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</si>
  <si>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</si>
  <si>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</si>
  <si>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</si>
  <si>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</si>
  <si>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</si>
  <si>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</si>
  <si>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</si>
  <si>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</si>
  <si>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</si>
  <si>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</si>
  <si>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</si>
  <si>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</si>
  <si>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</si>
  <si>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</si>
  <si>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</si>
  <si>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</si>
  <si>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</si>
  <si>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</si>
  <si>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</si>
  <si>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</si>
  <si>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</si>
  <si>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</si>
  <si>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</si>
  <si>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</si>
  <si>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</si>
  <si>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</si>
  <si>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</si>
  <si>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</si>
  <si>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</si>
  <si>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</si>
  <si>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</si>
  <si>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</si>
  <si>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</si>
  <si>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</si>
  <si>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</si>
  <si>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</si>
  <si>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</si>
  <si>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</si>
  <si>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</si>
  <si>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</si>
  <si>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</si>
  <si>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</si>
  <si>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</si>
  <si>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</si>
  <si>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</si>
  <si>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</si>
  <si>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</si>
  <si>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</si>
  <si>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</si>
  <si>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</si>
  <si>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</si>
  <si>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</si>
  <si>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</si>
  <si>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</si>
  <si>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</si>
  <si>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</si>
  <si>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</si>
  <si>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</si>
  <si>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</si>
  <si>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</si>
  <si>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</si>
  <si>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</si>
  <si>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</si>
  <si>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</si>
  <si>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</si>
  <si>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</si>
  <si>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</si>
  <si>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</si>
  <si>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</si>
  <si>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</si>
  <si>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</si>
  <si>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</si>
  <si>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</si>
  <si>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</si>
  <si>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</si>
  <si>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</si>
  <si>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</si>
  <si>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</si>
  <si>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</si>
  <si>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</si>
  <si>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</si>
  <si>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</si>
  <si>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</si>
  <si>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</si>
  <si>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</si>
  <si>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</si>
  <si>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</si>
  <si>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</si>
  <si>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</si>
  <si>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</si>
  <si>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</si>
  <si>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</si>
  <si>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</si>
  <si>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</si>
  <si>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</si>
  <si>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</si>
  <si>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</si>
  <si>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</si>
  <si>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</si>
  <si>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</si>
  <si>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</si>
  <si>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</si>
  <si>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</si>
  <si>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</si>
  <si>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</si>
  <si>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</si>
  <si>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</si>
  <si>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</si>
  <si>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</si>
  <si>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</si>
  <si>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</si>
  <si>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</si>
  <si>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</si>
  <si>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</si>
  <si>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</si>
  <si>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</si>
  <si>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</si>
  <si>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</si>
  <si>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</si>
  <si>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</si>
  <si>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</si>
  <si>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</si>
  <si>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</si>
  <si>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</si>
  <si>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</si>
  <si>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</si>
  <si>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</si>
  <si>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</si>
  <si>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</si>
  <si>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</si>
  <si>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</si>
  <si>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</si>
  <si>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</si>
  <si>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</si>
  <si>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</si>
  <si>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</si>
  <si>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</si>
  <si>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</si>
  <si>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</si>
  <si>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</si>
  <si>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</si>
  <si>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</si>
  <si>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</si>
  <si>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</si>
  <si>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</si>
  <si>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</si>
  <si>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</si>
  <si>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</si>
  <si>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</si>
  <si>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</si>
  <si>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</si>
  <si>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</si>
  <si>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</si>
  <si>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</si>
  <si>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</si>
  <si>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</si>
  <si>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</si>
  <si>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</si>
  <si>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</si>
  <si>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</si>
  <si>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</si>
  <si>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</si>
  <si>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</si>
  <si>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</si>
  <si>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</si>
  <si>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</si>
  <si>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</si>
  <si>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</si>
  <si>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</si>
  <si>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</si>
  <si>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</si>
  <si>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</si>
  <si>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</si>
  <si>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</si>
  <si>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</si>
  <si>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</si>
  <si>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</si>
  <si>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</si>
  <si>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</si>
  <si>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</si>
  <si>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</si>
  <si>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</si>
  <si>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</si>
  <si>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</si>
  <si>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</si>
  <si>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</si>
  <si>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</si>
  <si>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</si>
  <si>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</si>
  <si>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</si>
  <si>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</si>
  <si>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</si>
  <si>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</si>
  <si>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</si>
  <si>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</si>
  <si>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</si>
  <si>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</si>
  <si>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</si>
  <si>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</si>
  <si>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</si>
  <si>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</si>
  <si>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</si>
  <si>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</si>
  <si>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</si>
  <si>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</si>
  <si>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</si>
  <si>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</si>
  <si>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</si>
  <si>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</si>
  <si>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</si>
  <si>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</si>
  <si>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</si>
  <si>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</si>
  <si>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</si>
  <si>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</si>
  <si>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</si>
  <si>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</si>
  <si>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</si>
  <si>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</si>
  <si>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</si>
  <si>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</si>
  <si>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</si>
  <si>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</si>
  <si>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</si>
  <si>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</si>
  <si>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</si>
  <si>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</si>
  <si>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</si>
  <si>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</si>
  <si>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</si>
  <si>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</si>
  <si>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</si>
  <si>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</si>
  <si>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</si>
  <si>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</si>
  <si>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</si>
  <si>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</si>
  <si>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</si>
  <si>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</si>
  <si>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</si>
  <si>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</si>
  <si>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</si>
  <si>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</si>
  <si>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</si>
  <si>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</si>
  <si>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</si>
  <si>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</si>
  <si>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</si>
  <si>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</si>
  <si>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</si>
  <si>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</si>
  <si>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</si>
  <si>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</si>
  <si>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</si>
  <si>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</si>
  <si>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</si>
  <si>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</si>
  <si>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</si>
  <si>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</si>
  <si>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</si>
  <si>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</si>
  <si>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</si>
  <si>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</si>
  <si>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</si>
  <si>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</si>
  <si>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</si>
  <si>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</si>
  <si>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</si>
  <si>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</si>
  <si>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</si>
  <si>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</si>
  <si>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</si>
  <si>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</si>
  <si>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</si>
  <si>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</si>
  <si>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</si>
  <si>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</si>
  <si>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</si>
  <si>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</si>
  <si>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</si>
  <si>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</si>
  <si>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</si>
  <si>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</si>
  <si>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</si>
  <si>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</si>
  <si>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</si>
  <si>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</si>
  <si>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</si>
  <si>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</si>
  <si>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</si>
  <si>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</si>
  <si>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</si>
  <si>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</si>
  <si>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</si>
  <si>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</si>
  <si>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</si>
  <si>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</si>
  <si>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</si>
  <si>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</si>
  <si>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</si>
  <si>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</si>
  <si>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</si>
  <si>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</si>
  <si>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</si>
  <si>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</si>
  <si>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</si>
  <si>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</si>
  <si>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</si>
  <si>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</si>
  <si>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</si>
  <si>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</si>
  <si>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</si>
  <si>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</si>
  <si>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</si>
  <si>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</si>
  <si>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</si>
  <si>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</si>
  <si>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</si>
  <si>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</si>
  <si>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</si>
  <si>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</si>
  <si>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</si>
  <si>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</si>
  <si>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</si>
  <si>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</si>
  <si>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</si>
  <si>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</si>
  <si>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</si>
  <si>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</si>
  <si>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</si>
  <si>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</si>
  <si>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</si>
  <si>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</si>
  <si>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</si>
  <si>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</si>
  <si>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</si>
  <si>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</si>
  <si>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</si>
  <si>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</si>
  <si>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</si>
  <si>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</si>
  <si>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</si>
  <si>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</si>
  <si>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</si>
  <si>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</si>
  <si>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</si>
  <si>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</si>
  <si>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</si>
  <si>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</si>
  <si>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</si>
  <si>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</si>
  <si>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</si>
  <si>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</si>
  <si>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</si>
  <si>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</si>
  <si>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</si>
  <si>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</si>
  <si>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</si>
  <si>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</si>
  <si>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</si>
  <si>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</si>
  <si>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</si>
  <si>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</si>
  <si>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</si>
  <si>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</si>
  <si>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</si>
  <si>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</si>
  <si>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</si>
  <si>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</si>
  <si>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</si>
  <si>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</si>
  <si>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</si>
  <si>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</si>
  <si>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</si>
  <si>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</si>
  <si>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</si>
  <si>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</si>
  <si>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</si>
  <si>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</si>
  <si>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</si>
  <si>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</si>
  <si>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</si>
  <si>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</si>
  <si>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</si>
  <si>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</si>
  <si>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</si>
  <si>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</si>
  <si>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</si>
  <si>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</si>
  <si>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</si>
  <si>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</si>
  <si>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</si>
  <si>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</si>
  <si>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</si>
  <si>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</si>
  <si>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</si>
  <si>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</si>
  <si>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</si>
  <si>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</si>
  <si>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</si>
  <si>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</si>
  <si>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</si>
  <si>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</si>
  <si>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</si>
  <si>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</si>
  <si>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</si>
  <si>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</si>
  <si>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</si>
  <si>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</si>
  <si>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</si>
  <si>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</si>
  <si>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</si>
  <si>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</si>
  <si>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</si>
  <si>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</si>
  <si>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</si>
  <si>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</si>
  <si>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</si>
  <si>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</si>
  <si>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</si>
  <si>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</si>
  <si>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</si>
  <si>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</si>
  <si>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</si>
  <si>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</si>
  <si>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</si>
  <si>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</si>
  <si>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</si>
  <si>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</si>
  <si>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</si>
  <si>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</si>
  <si>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</si>
  <si>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</si>
  <si>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</si>
  <si>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</si>
  <si>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</si>
  <si>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</si>
  <si>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</si>
  <si>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</si>
  <si>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</si>
  <si>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</si>
  <si>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</si>
  <si>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</si>
  <si>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</si>
  <si>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</si>
  <si>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</si>
  <si>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</si>
  <si>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</si>
  <si>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</si>
  <si>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</si>
  <si>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</si>
  <si>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</si>
  <si>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</si>
  <si>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</si>
  <si>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</si>
  <si>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</si>
  <si>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</si>
  <si>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</si>
  <si>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</si>
  <si>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</si>
  <si>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</si>
  <si>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</si>
  <si>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</si>
  <si>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</si>
  <si>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</si>
  <si>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</si>
  <si>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</si>
  <si>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</si>
  <si>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</si>
  <si>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</si>
  <si>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</si>
  <si>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</si>
  <si>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</si>
  <si>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</si>
  <si>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</si>
  <si>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</si>
  <si>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</si>
  <si>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</si>
  <si>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</si>
  <si>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</si>
  <si>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</si>
  <si>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</si>
  <si>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</si>
  <si>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</si>
  <si>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</si>
  <si>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</si>
  <si>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</si>
  <si>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</si>
  <si>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</si>
  <si>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</si>
  <si>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</si>
  <si>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</si>
  <si>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</si>
  <si>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</si>
  <si>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</si>
  <si>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</si>
  <si>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</si>
  <si>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</si>
  <si>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</si>
  <si>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</si>
  <si>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</si>
  <si>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</si>
  <si>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</si>
  <si>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</si>
  <si>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</si>
  <si>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</si>
  <si>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</si>
  <si>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</si>
  <si>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</si>
  <si>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</si>
  <si>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</si>
  <si>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</si>
  <si>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</si>
  <si>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</si>
  <si>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</si>
  <si>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</si>
  <si>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</si>
  <si>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</si>
  <si>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</si>
  <si>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</si>
  <si>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</si>
  <si>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</si>
  <si>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</si>
  <si>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</si>
  <si>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</si>
  <si>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</si>
  <si>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</si>
  <si>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</si>
  <si>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</si>
  <si>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</si>
  <si>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</si>
  <si>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</si>
  <si>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</si>
  <si>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</si>
  <si>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</si>
  <si>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</si>
  <si>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</si>
  <si>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</si>
  <si>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</si>
  <si>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</si>
  <si>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</si>
  <si>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</si>
  <si>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</si>
  <si>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</si>
  <si>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</si>
  <si>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</si>
  <si>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</si>
  <si>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</si>
  <si>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</si>
  <si>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</si>
  <si>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</si>
  <si>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</si>
  <si>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</si>
  <si>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</si>
  <si>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</si>
  <si>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</si>
  <si>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</si>
  <si>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</si>
  <si>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</si>
  <si>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</si>
  <si>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</si>
  <si>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</si>
  <si>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</si>
  <si>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</si>
  <si>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</si>
  <si>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</si>
  <si>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</si>
  <si>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</si>
  <si>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</si>
  <si>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</si>
  <si>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</si>
  <si>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</si>
  <si>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</si>
  <si>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</si>
  <si>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</si>
  <si>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</si>
  <si>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</si>
  <si>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</si>
  <si>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</si>
  <si>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</si>
  <si>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</si>
  <si>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</si>
  <si>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</si>
  <si>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</si>
  <si>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</si>
  <si>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</si>
  <si>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</si>
  <si>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</si>
  <si>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</si>
  <si>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</si>
  <si>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</si>
  <si>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</si>
  <si>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</si>
  <si>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</si>
  <si>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</si>
  <si>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</si>
  <si>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</si>
  <si>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</si>
  <si>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</si>
  <si>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</si>
  <si>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</si>
  <si>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</si>
  <si>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</si>
  <si>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</si>
  <si>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</si>
  <si>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</si>
  <si>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</si>
  <si>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</si>
  <si>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</si>
  <si>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</si>
  <si>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</si>
  <si>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</si>
  <si>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</si>
  <si>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</si>
  <si>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</si>
  <si>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</si>
  <si>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</si>
  <si>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</si>
  <si>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</si>
  <si>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</si>
  <si>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</si>
  <si>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</si>
  <si>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</si>
  <si>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</si>
  <si>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</si>
  <si>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</si>
  <si>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</si>
  <si>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</si>
  <si>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</si>
  <si>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</si>
  <si>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</si>
  <si>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</si>
  <si>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</si>
  <si>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</si>
  <si>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</si>
  <si>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</si>
  <si>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</si>
  <si>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</si>
  <si>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</si>
  <si>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</si>
  <si>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</si>
  <si>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</si>
  <si>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</si>
  <si>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</si>
  <si>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</si>
  <si>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</si>
  <si>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</si>
  <si>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</si>
  <si>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</si>
  <si>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</si>
  <si>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</si>
  <si>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</si>
  <si>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</si>
  <si>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</si>
  <si>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</si>
  <si>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</si>
  <si>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</si>
  <si>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</si>
  <si>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</si>
  <si>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</si>
  <si>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</si>
  <si>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</si>
  <si>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</si>
  <si>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</si>
  <si>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</si>
  <si>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</si>
  <si>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</si>
  <si>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</si>
  <si>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</si>
  <si>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</si>
  <si>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</si>
  <si>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</si>
  <si>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</si>
  <si>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</si>
  <si>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</si>
  <si>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</si>
  <si>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</si>
  <si>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</si>
  <si>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</si>
  <si>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</si>
  <si>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</si>
  <si>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</si>
  <si>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</si>
  <si>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</si>
  <si>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</si>
  <si>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</si>
  <si>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</si>
  <si>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</si>
  <si>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</si>
  <si>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</si>
  <si>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</si>
  <si>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</si>
  <si>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</si>
  <si>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</si>
  <si>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</si>
  <si>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</si>
  <si>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</si>
  <si>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</si>
  <si>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</si>
  <si>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</si>
  <si>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</si>
  <si>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</si>
  <si>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</si>
  <si>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</si>
  <si>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</si>
  <si>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</si>
  <si>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</si>
  <si>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</si>
  <si>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</si>
  <si>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</si>
  <si>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</si>
  <si>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</si>
  <si>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</si>
  <si>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</si>
  <si>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</si>
  <si>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</si>
  <si>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</si>
  <si>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</si>
  <si>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</si>
  <si>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</si>
  <si>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</si>
  <si>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</si>
  <si>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</si>
  <si>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</si>
  <si>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</si>
  <si>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</si>
  <si>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</si>
  <si>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</si>
  <si>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</si>
  <si>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</si>
  <si>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</si>
  <si>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</si>
  <si>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</si>
  <si>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</si>
  <si>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</si>
  <si>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</si>
  <si>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</si>
  <si>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</si>
  <si>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</si>
  <si>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</si>
  <si>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</si>
  <si>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</si>
  <si>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</si>
  <si>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</si>
  <si>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</si>
  <si>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</si>
  <si>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</si>
  <si>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</si>
  <si>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</si>
  <si>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</si>
  <si>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</si>
  <si>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</si>
  <si>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</si>
  <si>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</si>
  <si>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</si>
  <si>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</si>
  <si>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</si>
  <si>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</si>
  <si>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</si>
  <si>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</si>
  <si>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</si>
  <si>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</si>
  <si>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</si>
  <si>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</si>
  <si>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</si>
  <si>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</si>
  <si>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</si>
  <si>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</si>
  <si>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</si>
  <si>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</si>
  <si>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</si>
  <si>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</si>
  <si>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</si>
  <si>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</si>
  <si>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</si>
  <si>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</si>
  <si>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</si>
  <si>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</si>
  <si>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</si>
  <si>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</si>
  <si>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</si>
  <si>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</si>
  <si>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</si>
  <si>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</si>
  <si>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</si>
  <si>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</si>
  <si>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</si>
  <si>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</si>
  <si>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</si>
  <si>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</si>
  <si>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</si>
  <si>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</si>
  <si>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</si>
  <si>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</si>
  <si>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</si>
  <si>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</si>
  <si>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</si>
  <si>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</si>
  <si>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</si>
  <si>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</si>
  <si>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</si>
  <si>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</si>
  <si>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</si>
  <si>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</si>
  <si>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</si>
  <si>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</si>
  <si>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</si>
  <si>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</si>
  <si>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</si>
  <si>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</si>
  <si>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</si>
  <si>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</si>
  <si>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</si>
  <si>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</si>
  <si>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</si>
  <si>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</si>
  <si>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</si>
  <si>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</si>
  <si>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</si>
  <si>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</si>
  <si>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</si>
  <si>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</si>
  <si>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</si>
  <si>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</si>
  <si>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</si>
  <si>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</si>
  <si>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</si>
  <si>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</si>
  <si>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</si>
  <si>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</si>
  <si>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</si>
  <si>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</si>
  <si>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</si>
  <si>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</si>
  <si>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</si>
  <si>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</si>
  <si>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</si>
  <si>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</si>
  <si>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</si>
  <si>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</si>
  <si>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</si>
  <si>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</si>
  <si>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</si>
  <si>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</si>
  <si>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</si>
  <si>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</si>
  <si>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</si>
  <si>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</si>
  <si>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</si>
  <si>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</si>
  <si>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</si>
  <si>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</si>
  <si>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</si>
  <si>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</si>
  <si>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</si>
  <si>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</si>
  <si>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</si>
  <si>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</si>
  <si>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</si>
  <si>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</si>
  <si>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</si>
  <si>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</si>
  <si>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</si>
  <si>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</si>
  <si>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</si>
  <si>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</si>
  <si>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</si>
  <si>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</si>
  <si>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</si>
  <si>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</si>
  <si>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</si>
  <si>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</si>
  <si>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</si>
  <si>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</si>
  <si>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</si>
  <si>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</si>
  <si>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</si>
  <si>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</si>
  <si>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</si>
  <si>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</si>
  <si>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</si>
  <si>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</si>
  <si>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</si>
  <si>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</si>
  <si>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</si>
  <si>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</si>
  <si>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</si>
  <si>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</si>
  <si>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</si>
  <si>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</si>
  <si>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</si>
  <si>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</si>
  <si>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</si>
  <si>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</si>
  <si>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</si>
  <si>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</si>
  <si>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</si>
  <si>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</si>
  <si>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</si>
  <si>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</si>
  <si>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</si>
  <si>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</si>
  <si>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</si>
  <si>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</si>
  <si>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</si>
  <si>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</si>
  <si>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</si>
  <si>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</si>
  <si>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</si>
  <si>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</si>
  <si>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</si>
  <si>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</si>
  <si>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</si>
  <si>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</si>
  <si>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</si>
  <si>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</si>
  <si>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</si>
  <si>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</si>
  <si>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</si>
  <si>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</si>
  <si>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</si>
  <si>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</si>
  <si>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</si>
  <si>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</si>
  <si>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</si>
  <si>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</si>
  <si>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</si>
  <si>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</si>
  <si>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</si>
  <si>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</si>
  <si>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</si>
  <si>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</si>
  <si>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</si>
  <si>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</si>
  <si>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</si>
  <si>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</si>
  <si>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</si>
  <si>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</si>
  <si>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</si>
  <si>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</si>
  <si>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</si>
  <si>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</si>
  <si>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</si>
  <si>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</si>
  <si>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</si>
  <si>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</si>
  <si>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</si>
  <si>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</si>
  <si>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</si>
  <si>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</si>
  <si>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</si>
  <si>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</si>
  <si>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</si>
  <si>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</si>
  <si>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</si>
  <si>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</si>
  <si>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</si>
  <si>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</si>
  <si>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</si>
  <si>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</si>
  <si>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</si>
  <si>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</si>
  <si>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</si>
  <si>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</si>
  <si>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</si>
  <si>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</si>
  <si>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</si>
  <si>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</si>
  <si>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</si>
  <si>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</si>
  <si>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</si>
  <si>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</si>
  <si>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</si>
  <si>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</si>
  <si>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</si>
  <si>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</si>
  <si>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</si>
  <si>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</si>
  <si>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</si>
  <si>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</si>
  <si>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</si>
  <si>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</si>
  <si>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</si>
  <si>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</si>
  <si>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</si>
  <si>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</si>
  <si>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</si>
  <si>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</si>
  <si>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</si>
  <si>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</si>
  <si>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</si>
  <si>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</si>
  <si>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</si>
  <si>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</si>
  <si>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</si>
  <si>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</si>
  <si>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</si>
  <si>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</si>
  <si>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</si>
  <si>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</si>
  <si>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</si>
  <si>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</si>
  <si>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</si>
  <si>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</si>
  <si>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</si>
  <si>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</si>
  <si>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</si>
  <si>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</si>
  <si>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</si>
  <si>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</si>
  <si>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</si>
  <si>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</si>
  <si>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</si>
  <si>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</si>
  <si>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</si>
  <si>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</si>
  <si>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</si>
  <si>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</si>
  <si>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</si>
  <si>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</si>
  <si>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</si>
  <si>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</si>
  <si>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</si>
  <si>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</si>
  <si>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</si>
  <si>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</si>
  <si>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</si>
  <si>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</si>
  <si>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</si>
  <si>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</si>
  <si>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</si>
  <si>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</si>
  <si>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</si>
  <si>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</si>
  <si>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</si>
  <si>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</si>
  <si>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</si>
  <si>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</si>
  <si>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</si>
  <si>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</si>
  <si>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</si>
  <si>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</si>
  <si>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</si>
  <si>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</si>
  <si>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</si>
  <si>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</si>
  <si>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</si>
  <si>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</si>
  <si>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</si>
  <si>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</si>
  <si>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</si>
  <si>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</si>
  <si>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</si>
  <si>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</si>
  <si>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</si>
  <si>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</si>
  <si>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</si>
  <si>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</si>
  <si>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</si>
  <si>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</si>
  <si>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</si>
  <si>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</si>
  <si>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</si>
  <si>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</si>
  <si>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</si>
  <si>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</si>
  <si>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</si>
  <si>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</si>
  <si>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</si>
  <si>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</si>
  <si>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</si>
  <si>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</si>
  <si>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</si>
  <si>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</si>
  <si>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</si>
  <si>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</si>
  <si>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</si>
  <si>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</si>
  <si>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</si>
  <si>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</si>
  <si>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</si>
  <si>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</si>
  <si>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</si>
  <si>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</si>
  <si>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</si>
  <si>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</si>
  <si>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</si>
  <si>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</si>
  <si>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</si>
  <si>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</si>
  <si>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</si>
  <si>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</si>
  <si>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</si>
  <si>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</si>
  <si>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</si>
  <si>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</si>
  <si>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</si>
  <si>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</si>
  <si>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</si>
  <si>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</si>
  <si>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</si>
  <si>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</si>
  <si>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</si>
  <si>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</si>
  <si>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</si>
  <si>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</si>
  <si>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</si>
  <si>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</si>
  <si>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</si>
  <si>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</si>
  <si>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</si>
  <si>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</si>
  <si>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</si>
  <si>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</si>
  <si>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</si>
  <si>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</si>
  <si>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</si>
  <si>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</si>
  <si>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</si>
  <si>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</si>
  <si>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</si>
  <si>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</si>
  <si>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</si>
  <si>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</si>
  <si>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</si>
  <si>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</si>
  <si>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</si>
  <si>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</si>
  <si>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</si>
  <si>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</si>
  <si>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</si>
  <si>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</si>
  <si>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</si>
  <si>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</si>
  <si>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</si>
  <si>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</si>
  <si>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</si>
  <si>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</si>
  <si>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</si>
  <si>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</si>
  <si>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</si>
  <si>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</si>
  <si>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</si>
  <si>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</si>
  <si>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</si>
  <si>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</si>
  <si>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</si>
  <si>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</si>
  <si>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</si>
  <si>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</si>
  <si>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</si>
  <si>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</si>
  <si>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</si>
  <si>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</si>
  <si>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</si>
  <si>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</si>
  <si>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</si>
  <si>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</si>
  <si>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</si>
  <si>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</si>
  <si>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</si>
  <si>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</si>
  <si>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</si>
  <si>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</si>
  <si>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</si>
  <si>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</si>
  <si>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</si>
  <si>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</si>
  <si>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</si>
  <si>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</si>
  <si>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</si>
  <si>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</si>
  <si>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</si>
  <si>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</si>
  <si>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</si>
  <si>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</si>
  <si>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</si>
  <si>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</si>
  <si>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</si>
  <si>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</si>
  <si>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</si>
  <si>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</si>
  <si>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</si>
  <si>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</si>
  <si>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</si>
  <si>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</si>
  <si>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</si>
  <si>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</si>
  <si>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</si>
  <si>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</si>
  <si>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</si>
  <si>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</si>
  <si>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</si>
  <si>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</si>
  <si>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</si>
  <si>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</si>
  <si>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</si>
  <si>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</si>
  <si>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</si>
  <si>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</si>
  <si>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</si>
  <si>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</si>
  <si>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</si>
  <si>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</si>
  <si>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</si>
  <si>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</si>
  <si>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</si>
  <si>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</si>
  <si>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</si>
  <si>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</si>
  <si>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</si>
  <si>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</si>
  <si>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</si>
  <si>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</si>
  <si>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</si>
  <si>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</si>
  <si>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</si>
  <si>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</si>
  <si>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</si>
  <si>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</si>
  <si>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</si>
  <si>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</si>
  <si>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</si>
  <si>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</si>
  <si>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</si>
  <si>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</si>
  <si>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</si>
  <si>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</si>
  <si>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</si>
  <si>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</si>
  <si>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</si>
  <si>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</si>
  <si>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</si>
  <si>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</si>
  <si>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</si>
  <si>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</si>
  <si>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</si>
  <si>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</si>
  <si>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</si>
  <si>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</si>
  <si>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</si>
  <si>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</si>
  <si>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</si>
  <si>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</si>
  <si>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</si>
  <si>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</si>
  <si>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</si>
  <si>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</si>
  <si>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</si>
  <si>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</si>
  <si>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</si>
  <si>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</si>
  <si>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</si>
  <si>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</si>
  <si>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</si>
  <si>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</si>
  <si>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</si>
  <si>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</si>
  <si>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</si>
  <si>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</si>
  <si>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</si>
  <si>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</si>
  <si>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</si>
  <si>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</si>
  <si>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</si>
  <si>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</si>
  <si>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</si>
  <si>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</si>
  <si>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</si>
  <si>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</si>
  <si>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</si>
  <si>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</si>
  <si>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</si>
  <si>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</si>
  <si>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</si>
  <si>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</si>
  <si>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</si>
  <si>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</si>
  <si>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</si>
  <si>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</si>
  <si>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</si>
  <si>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</si>
  <si>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</si>
  <si>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</si>
  <si>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</si>
  <si>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</si>
  <si>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</si>
  <si>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</si>
  <si>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</si>
  <si>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</si>
  <si>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</si>
  <si>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</si>
  <si>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</si>
  <si>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</si>
  <si>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</si>
  <si>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</si>
  <si>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</si>
  <si>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</si>
  <si>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</si>
  <si>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</si>
  <si>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</si>
  <si>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</si>
  <si>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</si>
  <si>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</si>
  <si>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</si>
  <si>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</si>
  <si>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</si>
  <si>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</si>
  <si>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</si>
  <si>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</si>
  <si>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</si>
  <si>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</si>
  <si>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</si>
  <si>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</si>
  <si>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</si>
  <si>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</si>
  <si>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</si>
  <si>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</si>
  <si>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</si>
  <si>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</si>
  <si>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</si>
  <si>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</si>
  <si>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</si>
  <si>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</si>
  <si>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</si>
  <si>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</si>
  <si>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</si>
  <si>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</si>
  <si>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</si>
  <si>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</si>
  <si>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</si>
  <si>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</si>
  <si>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</si>
  <si>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</si>
  <si>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</si>
  <si>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</si>
  <si>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</si>
  <si>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</si>
  <si>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</si>
  <si>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</si>
  <si>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</si>
  <si>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</si>
  <si>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</si>
  <si>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</si>
  <si>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</si>
  <si>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</si>
  <si>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</si>
  <si>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</si>
  <si>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</si>
  <si>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</si>
  <si>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</si>
  <si>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</si>
  <si>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</si>
  <si>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</si>
  <si>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</si>
  <si>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</si>
  <si>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</si>
  <si>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</si>
  <si>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</si>
  <si>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</si>
  <si>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</si>
  <si>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</si>
  <si>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</si>
  <si>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</si>
  <si>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</si>
  <si>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</si>
  <si>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</si>
  <si>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</si>
  <si>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</si>
  <si>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</si>
  <si>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</si>
  <si>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</si>
  <si>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</si>
  <si>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</si>
  <si>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</si>
  <si>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</si>
  <si>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</si>
  <si>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</si>
  <si>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</si>
  <si>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</si>
  <si>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</si>
  <si>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</si>
  <si>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</si>
  <si>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</si>
  <si>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</si>
  <si>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</si>
  <si>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</si>
  <si>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</si>
  <si>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</si>
  <si>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</si>
  <si>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</si>
  <si>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</si>
  <si>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</si>
  <si>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</si>
  <si>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</si>
  <si>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</si>
  <si>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</si>
  <si>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</si>
  <si>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</si>
  <si>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</si>
  <si>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</si>
  <si>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</si>
  <si>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</si>
  <si>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</si>
  <si>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</si>
  <si>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</si>
  <si>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</si>
  <si>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</si>
  <si>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</si>
  <si>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</si>
  <si>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</si>
  <si>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</si>
  <si>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</si>
  <si>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</si>
  <si>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</si>
  <si>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</si>
  <si>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</si>
  <si>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</si>
  <si>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</si>
  <si>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</si>
  <si>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</si>
  <si>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</si>
  <si>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</si>
  <si>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</si>
  <si>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</si>
  <si>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</si>
  <si>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</si>
  <si>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</si>
  <si>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</si>
  <si>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</si>
  <si>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</si>
  <si>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</si>
  <si>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</si>
  <si>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</si>
  <si>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</si>
  <si>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</si>
  <si>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</si>
  <si>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</si>
  <si>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</si>
  <si>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</si>
  <si>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</si>
  <si>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</si>
  <si>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</si>
  <si>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</si>
  <si>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</si>
  <si>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</si>
  <si>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</si>
  <si>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</si>
  <si>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</si>
  <si>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</si>
  <si>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</si>
  <si>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</si>
  <si>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</si>
  <si>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</si>
  <si>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</si>
  <si>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</si>
  <si>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</si>
  <si>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</si>
  <si>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</si>
  <si>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</si>
  <si>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</si>
  <si>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</si>
  <si>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</si>
  <si>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</si>
  <si>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</si>
  <si>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</si>
  <si>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</si>
  <si>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</si>
  <si>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</si>
  <si>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</si>
  <si>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</si>
  <si>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</si>
  <si>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</si>
  <si>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</si>
  <si>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</si>
  <si>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</si>
  <si>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</si>
  <si>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</si>
  <si>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</si>
  <si>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</si>
  <si>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</si>
  <si>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</si>
  <si>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</si>
  <si>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</si>
  <si>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</si>
  <si>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</si>
  <si>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</si>
  <si>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</si>
  <si>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</si>
  <si>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</si>
  <si>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</si>
  <si>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</si>
  <si>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</si>
  <si>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</si>
  <si>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</si>
  <si>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</si>
  <si>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</si>
  <si>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</si>
  <si>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</si>
  <si>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</si>
  <si>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</si>
  <si>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</si>
  <si>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</si>
  <si>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</si>
  <si>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</si>
  <si>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</si>
  <si>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</si>
  <si>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</si>
  <si>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</si>
  <si>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</si>
  <si>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</si>
  <si>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</si>
  <si>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</si>
  <si>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</si>
  <si>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</si>
  <si>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</si>
  <si>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</si>
  <si>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</si>
  <si>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</si>
  <si>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</si>
  <si>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</si>
  <si>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</si>
  <si>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</si>
  <si>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</si>
  <si>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</si>
  <si>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</si>
  <si>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</si>
  <si>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</si>
  <si>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</si>
  <si>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</si>
  <si>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</si>
  <si>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</si>
  <si>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</si>
  <si>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</si>
  <si>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</si>
  <si>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</si>
  <si>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</si>
  <si>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</si>
  <si>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</si>
  <si>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</si>
  <si>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</si>
  <si>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</si>
  <si>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</si>
  <si>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</si>
  <si>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</si>
  <si>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</si>
  <si>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</si>
  <si>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</si>
  <si>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</si>
  <si>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</si>
  <si>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</si>
  <si>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</si>
  <si>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</si>
  <si>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</si>
  <si>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</si>
  <si>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</si>
  <si>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</si>
  <si>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</si>
  <si>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</si>
  <si>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</si>
  <si>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</si>
  <si>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</si>
  <si>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</si>
  <si>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</si>
  <si>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</si>
  <si>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</si>
  <si>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</si>
  <si>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</si>
  <si>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</si>
  <si>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</si>
  <si>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</si>
  <si>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</si>
  <si>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</si>
  <si>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</si>
  <si>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</si>
  <si>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</si>
  <si>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</si>
  <si>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</si>
  <si>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</si>
  <si>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</si>
  <si>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</si>
  <si>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</si>
  <si>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</si>
  <si>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</si>
  <si>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</si>
  <si>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</si>
  <si>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</si>
  <si>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</si>
  <si>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</si>
  <si>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</si>
  <si>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</si>
  <si>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</si>
  <si>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</si>
  <si>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</si>
  <si>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</si>
  <si>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</si>
  <si>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</si>
  <si>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</si>
  <si>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</si>
  <si>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</si>
  <si>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</si>
  <si>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</si>
  <si>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</si>
  <si>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</si>
  <si>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</si>
  <si>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</si>
  <si>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</si>
  <si>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</si>
  <si>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</si>
  <si>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</si>
  <si>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</si>
  <si>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</si>
  <si>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</si>
  <si>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</si>
  <si>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</si>
  <si>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</si>
  <si>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</si>
  <si>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</si>
  <si>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</si>
  <si>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</si>
  <si>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</si>
  <si>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</si>
  <si>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</si>
  <si>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</si>
  <si>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</si>
  <si>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</si>
  <si>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</si>
  <si>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</si>
  <si>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</si>
  <si>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</si>
  <si>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</si>
  <si>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</si>
  <si>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</si>
  <si>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</si>
  <si>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</si>
  <si>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</si>
  <si>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</si>
  <si>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</si>
  <si>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</si>
  <si>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</si>
  <si>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</si>
  <si>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</si>
  <si>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</si>
  <si>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</si>
  <si>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</si>
  <si>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</si>
  <si>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</si>
  <si>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</si>
  <si>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</si>
  <si>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</si>
  <si>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</si>
  <si>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</si>
  <si>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</si>
  <si>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</si>
  <si>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</si>
  <si>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</si>
  <si>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</si>
  <si>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</si>
  <si>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</si>
  <si>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</si>
  <si>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</si>
  <si>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</si>
  <si>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</si>
  <si>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</si>
  <si>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</si>
  <si>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</si>
  <si>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</si>
  <si>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</si>
  <si>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</si>
  <si>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</si>
  <si>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</si>
  <si>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</si>
  <si>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</si>
  <si>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</si>
  <si>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</si>
  <si>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</si>
  <si>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</si>
  <si>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</si>
  <si>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</si>
  <si>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</si>
  <si>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</si>
  <si>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</si>
  <si>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</si>
  <si>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</si>
  <si>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</si>
  <si>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</si>
  <si>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</si>
  <si>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</si>
  <si>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</si>
  <si>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</si>
  <si>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</si>
  <si>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</si>
  <si>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</si>
  <si>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</si>
  <si>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</si>
  <si>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</si>
  <si>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</si>
  <si>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</si>
  <si>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</si>
  <si>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</si>
  <si>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</si>
  <si>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</si>
  <si>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</si>
  <si>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</si>
  <si>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</si>
  <si>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</si>
  <si>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</si>
  <si>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</si>
  <si>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</si>
  <si>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</si>
  <si>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</si>
  <si>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</si>
  <si>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</si>
  <si>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</si>
  <si>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</si>
  <si>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</si>
  <si>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</si>
  <si>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</si>
  <si>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</si>
  <si>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</si>
  <si>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</si>
  <si>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</si>
  <si>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</si>
  <si>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</si>
  <si>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</si>
  <si>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</si>
  <si>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</si>
  <si>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</si>
  <si>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</si>
  <si>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</si>
  <si>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</si>
  <si>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</si>
  <si>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</si>
  <si>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</si>
  <si>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</si>
  <si>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</si>
  <si>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</si>
  <si>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</si>
  <si>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</si>
  <si>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</si>
  <si>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</si>
  <si>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</si>
  <si>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</si>
  <si>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</si>
  <si>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</si>
  <si>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</si>
  <si>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</si>
  <si>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</si>
  <si>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</si>
  <si>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</si>
  <si>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</si>
  <si>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</si>
  <si>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</si>
  <si>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</si>
  <si>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</si>
  <si>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</si>
  <si>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</si>
  <si>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</si>
  <si>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</si>
  <si>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</si>
  <si>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</si>
  <si>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</si>
  <si>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</si>
  <si>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</si>
  <si>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</si>
  <si>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</si>
  <si>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</si>
  <si>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</si>
  <si>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</si>
  <si>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</si>
  <si>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</si>
  <si>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</si>
  <si>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</si>
  <si>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</si>
  <si>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</si>
  <si>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</si>
  <si>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</si>
  <si>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</si>
  <si>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</si>
  <si>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</si>
  <si>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</si>
  <si>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</si>
  <si>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</si>
  <si>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</si>
  <si>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</si>
  <si>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</si>
  <si>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</si>
  <si>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</si>
  <si>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</si>
  <si>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</si>
  <si>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</si>
  <si>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</si>
  <si>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</si>
  <si>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</si>
  <si>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</si>
  <si>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</si>
  <si>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</si>
  <si>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</si>
  <si>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</si>
  <si>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</si>
  <si>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</si>
  <si>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</si>
  <si>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</si>
  <si>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</si>
  <si>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</si>
  <si>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</si>
  <si>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</si>
  <si>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</si>
  <si>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</si>
  <si>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</si>
  <si>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</si>
  <si>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</si>
  <si>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</si>
  <si>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</si>
  <si>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</si>
  <si>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</si>
  <si>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</si>
  <si>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</si>
  <si>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</si>
  <si>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</si>
  <si>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</si>
  <si>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</si>
  <si>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</si>
  <si>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</si>
  <si>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</si>
  <si>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</si>
  <si>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</si>
  <si>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</si>
  <si>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</si>
  <si>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</si>
  <si>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</si>
  <si>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</si>
  <si>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</si>
  <si>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</si>
  <si>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</si>
  <si>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</si>
  <si>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</si>
  <si>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</si>
  <si>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</si>
  <si>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</si>
  <si>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</si>
  <si>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</si>
  <si>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</si>
  <si>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</si>
  <si>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</si>
  <si>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</si>
  <si>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</si>
  <si>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</si>
  <si>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</si>
  <si>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</si>
  <si>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</si>
  <si>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</si>
  <si>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</si>
  <si>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</si>
  <si>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</si>
  <si>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</si>
  <si>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</si>
  <si>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</si>
  <si>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</si>
  <si>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</si>
  <si>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</si>
  <si>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</si>
  <si>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</si>
  <si>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</si>
  <si>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</si>
  <si>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</si>
  <si>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</si>
  <si>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</si>
  <si>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</si>
  <si>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</si>
  <si>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</si>
  <si>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</si>
  <si>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</si>
  <si>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</si>
  <si>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</si>
  <si>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</si>
  <si>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</si>
  <si>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</si>
  <si>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</si>
  <si>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</si>
  <si>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</si>
  <si>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</si>
  <si>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</si>
  <si>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</si>
  <si>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</si>
  <si>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</si>
  <si>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</si>
  <si>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</si>
  <si>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</si>
  <si>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</si>
  <si>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</si>
  <si>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</si>
  <si>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</si>
  <si>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</si>
  <si>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</si>
  <si>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</si>
  <si>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</si>
  <si>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</si>
  <si>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</si>
  <si>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</si>
  <si>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</si>
  <si>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</si>
  <si>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</si>
  <si>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</si>
  <si>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</si>
  <si>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</si>
  <si>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</si>
  <si>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</si>
  <si>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</si>
  <si>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</si>
  <si>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</si>
  <si>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</si>
  <si>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</si>
  <si>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</si>
  <si>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</si>
  <si>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</si>
  <si>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</si>
  <si>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</si>
  <si>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</si>
  <si>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</si>
  <si>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</si>
  <si>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</si>
  <si>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</si>
  <si>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</si>
  <si>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</si>
  <si>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</si>
  <si>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</si>
  <si>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</si>
  <si>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</si>
  <si>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</si>
  <si>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</si>
  <si>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</si>
  <si>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</si>
  <si>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</si>
  <si>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</si>
  <si>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</si>
  <si>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</si>
  <si>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</si>
  <si>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</si>
  <si>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</si>
  <si>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</si>
  <si>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</si>
  <si>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</si>
  <si>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</si>
  <si>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</si>
  <si>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</si>
  <si>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</si>
  <si>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</si>
  <si>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</si>
  <si>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</si>
  <si>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</si>
  <si>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</si>
  <si>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</si>
  <si>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</si>
  <si>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</si>
  <si>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</si>
  <si>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</si>
  <si>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</si>
  <si>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</si>
  <si>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</si>
  <si>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</si>
  <si>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</si>
  <si>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</si>
  <si>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</si>
  <si>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</si>
  <si>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</si>
  <si>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</si>
  <si>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</si>
  <si>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</si>
  <si>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</si>
  <si>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</si>
  <si>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</si>
  <si>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</si>
  <si>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</si>
  <si>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</si>
  <si>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</si>
  <si>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</si>
  <si>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</si>
  <si>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</si>
  <si>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</si>
  <si>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</si>
  <si>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</si>
  <si>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</si>
  <si>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</si>
  <si>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</si>
  <si>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</si>
  <si>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</si>
  <si>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</si>
  <si>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</si>
  <si>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</si>
  <si>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</si>
  <si>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</si>
  <si>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</si>
  <si>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</si>
  <si>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</si>
  <si>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</si>
  <si>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</si>
  <si>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</si>
  <si>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</si>
  <si>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</si>
  <si>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</si>
  <si>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</si>
  <si>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</si>
  <si>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</si>
  <si>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</si>
  <si>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</si>
  <si>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</si>
  <si>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</si>
  <si>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</si>
  <si>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</si>
  <si>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</si>
  <si>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</si>
  <si>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</si>
  <si>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</si>
  <si>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</si>
  <si>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</si>
  <si>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</si>
  <si>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</si>
  <si>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</si>
  <si>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</si>
  <si>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</si>
  <si>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</si>
  <si>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</si>
  <si>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</si>
  <si>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</si>
  <si>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</si>
  <si>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</si>
  <si>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</si>
  <si>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</si>
  <si>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</si>
  <si>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</si>
  <si>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</si>
  <si>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</si>
  <si>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</si>
  <si>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</si>
  <si>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</si>
  <si>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</si>
  <si>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</si>
  <si>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</si>
  <si>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</si>
  <si>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</si>
  <si>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</si>
  <si>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</si>
  <si>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</si>
  <si>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</si>
  <si>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</si>
  <si>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</si>
  <si>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</si>
  <si>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</si>
  <si>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</si>
  <si>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</si>
  <si>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</si>
  <si>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</si>
  <si>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</si>
  <si>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</si>
  <si>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</si>
  <si>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</si>
  <si>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</si>
  <si>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</si>
  <si>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</si>
  <si>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</si>
  <si>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</si>
  <si>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</si>
  <si>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</si>
  <si>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</si>
  <si>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</si>
  <si>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</si>
  <si>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</si>
  <si>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</si>
  <si>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</si>
  <si>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</si>
  <si>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</si>
  <si>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</si>
  <si>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</si>
  <si>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</si>
  <si>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</si>
  <si>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</si>
  <si>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</si>
  <si>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</si>
  <si>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</si>
  <si>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</si>
  <si>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</si>
  <si>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</si>
  <si>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</si>
  <si>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</si>
  <si>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</si>
  <si>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</si>
  <si>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</si>
  <si>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</si>
  <si>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</si>
  <si>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</si>
  <si>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</si>
  <si>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</si>
  <si>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</si>
  <si>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</si>
  <si>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</si>
  <si>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</si>
  <si>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</si>
  <si>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</si>
  <si>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</si>
  <si>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</si>
  <si>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</si>
  <si>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</si>
  <si>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</si>
  <si>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</si>
  <si>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</si>
  <si>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</si>
  <si>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</si>
  <si>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</si>
  <si>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</si>
  <si>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</si>
  <si>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</si>
  <si>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</si>
  <si>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</si>
  <si>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</si>
  <si>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</si>
  <si>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</si>
  <si>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</si>
  <si>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</si>
  <si>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</si>
  <si>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</si>
  <si>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</si>
  <si>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</si>
  <si>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</si>
  <si>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</si>
  <si>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</si>
  <si>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</si>
  <si>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</si>
  <si>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</si>
  <si>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</si>
  <si>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</si>
  <si>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</si>
  <si>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</si>
  <si>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</si>
  <si>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</si>
  <si>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</si>
  <si>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</si>
  <si>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</si>
  <si>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</si>
  <si>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</si>
  <si>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</si>
  <si>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</si>
  <si>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</si>
  <si>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</si>
  <si>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</si>
  <si>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</si>
  <si>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</si>
  <si>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</si>
  <si>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</si>
  <si>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</si>
  <si>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</si>
  <si>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</si>
  <si>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</si>
  <si>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</si>
  <si>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</si>
  <si>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</si>
  <si>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</si>
  <si>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</si>
  <si>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</si>
  <si>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</si>
  <si>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</si>
  <si>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</si>
  <si>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</si>
  <si>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</si>
  <si>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</si>
  <si>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</si>
  <si>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</si>
  <si>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</si>
  <si>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</si>
  <si>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</si>
  <si>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</si>
  <si>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</si>
  <si>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</si>
  <si>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</si>
  <si>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</si>
  <si>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</si>
  <si>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</si>
  <si>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</si>
  <si>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</si>
  <si>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</si>
  <si>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</si>
  <si>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</si>
  <si>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</si>
  <si>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</si>
  <si>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</si>
  <si>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</si>
  <si>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</si>
  <si>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</si>
  <si>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</si>
  <si>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</si>
  <si>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</si>
  <si>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</si>
  <si>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</si>
  <si>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</si>
  <si>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</si>
  <si>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</si>
  <si>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</si>
  <si>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</si>
  <si>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</si>
  <si>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</si>
  <si>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</si>
  <si>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</si>
  <si>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</si>
  <si>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</si>
  <si>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</si>
  <si>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</si>
  <si>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</si>
  <si>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</si>
  <si>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</si>
  <si>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</si>
  <si>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</si>
  <si>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</si>
  <si>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</si>
  <si>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</si>
  <si>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</si>
  <si>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</si>
  <si>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</si>
  <si>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</si>
  <si>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</si>
  <si>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</si>
  <si>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</si>
  <si>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</si>
  <si>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</si>
  <si>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</si>
  <si>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</si>
  <si>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</si>
  <si>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</si>
  <si>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</si>
  <si>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</si>
  <si>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</si>
  <si>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</si>
  <si>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</si>
  <si>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</si>
  <si>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</si>
  <si>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</si>
  <si>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</si>
  <si>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</si>
  <si>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</si>
  <si>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</si>
  <si>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</si>
  <si>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</si>
  <si>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</si>
  <si>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</si>
  <si>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</si>
  <si>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</si>
  <si>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</si>
  <si>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</si>
  <si>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</si>
  <si>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</si>
  <si>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</si>
  <si>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</si>
  <si>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</si>
  <si>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</si>
  <si>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</si>
  <si>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</si>
  <si>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</si>
  <si>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</si>
  <si>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</si>
  <si>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</si>
  <si>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</si>
  <si>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</si>
  <si>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</si>
  <si>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</si>
  <si>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</si>
  <si>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</si>
  <si>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</si>
  <si>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</si>
  <si>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</si>
  <si>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</si>
  <si>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</si>
  <si>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</si>
  <si>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</si>
  <si>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</si>
  <si>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</si>
  <si>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</si>
  <si>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</si>
  <si>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</si>
  <si>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</si>
  <si>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</si>
  <si>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</si>
  <si>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</si>
  <si>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</si>
  <si>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</si>
  <si>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</si>
  <si>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</si>
  <si>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</si>
  <si>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</si>
  <si>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</si>
  <si>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</si>
  <si>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</si>
  <si>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</si>
  <si>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</si>
  <si>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</si>
  <si>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</si>
  <si>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</si>
  <si>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</si>
  <si>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</si>
  <si>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</si>
  <si>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</si>
  <si>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</si>
  <si>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</si>
  <si>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</si>
  <si>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</si>
  <si>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</si>
  <si>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</si>
  <si>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</si>
  <si>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</si>
  <si>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</si>
  <si>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</si>
  <si>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</si>
  <si>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</si>
  <si>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</si>
  <si>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</si>
  <si>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</si>
  <si>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</si>
  <si>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</si>
  <si>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</si>
  <si>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</si>
  <si>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</si>
  <si>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</si>
  <si>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</si>
  <si>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</si>
  <si>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</si>
  <si>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</si>
  <si>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</si>
  <si>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</si>
  <si>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</si>
  <si>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</si>
  <si>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</si>
  <si>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</si>
  <si>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</si>
  <si>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</si>
  <si>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</si>
  <si>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</si>
  <si>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</si>
  <si>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</si>
  <si>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</si>
  <si>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</si>
  <si>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</si>
  <si>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</si>
  <si>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</si>
  <si>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</si>
  <si>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</si>
  <si>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</si>
  <si>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</si>
  <si>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</si>
  <si>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</si>
  <si>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</si>
  <si>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</si>
  <si>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</si>
  <si>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</si>
  <si>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</si>
  <si>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</si>
  <si>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</si>
  <si>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</si>
  <si>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</si>
  <si>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</si>
  <si>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</si>
  <si>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</si>
  <si>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</si>
  <si>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</si>
  <si>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</si>
  <si>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</si>
  <si>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</si>
  <si>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</si>
  <si>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</si>
  <si>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</si>
  <si>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</si>
  <si>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</si>
  <si>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</si>
  <si>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</si>
  <si>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</si>
  <si>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</si>
  <si>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</si>
  <si>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</si>
  <si>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</si>
  <si>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</si>
  <si>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</si>
  <si>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</si>
  <si>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</si>
  <si>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</si>
  <si>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</si>
  <si>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</si>
  <si>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</si>
  <si>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</si>
  <si>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</si>
  <si>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</si>
  <si>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</si>
  <si>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</si>
  <si>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</si>
  <si>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</si>
  <si>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</si>
  <si>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</si>
  <si>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</si>
  <si>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</si>
  <si>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</si>
  <si>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</si>
  <si>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</si>
  <si>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</si>
  <si>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</si>
  <si>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</si>
  <si>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</si>
  <si>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</si>
  <si>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</si>
  <si>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</si>
  <si>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</si>
  <si>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</si>
  <si>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</si>
  <si>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</si>
  <si>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</si>
  <si>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</si>
  <si>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</si>
  <si>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</si>
  <si>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</si>
  <si>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</si>
  <si>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</si>
  <si>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</si>
  <si>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</si>
  <si>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</si>
  <si>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</si>
  <si>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</si>
  <si>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</si>
  <si>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</si>
  <si>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</si>
  <si>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</si>
  <si>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</si>
  <si>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</si>
  <si>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</si>
  <si>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</si>
  <si>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</si>
  <si>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</si>
  <si>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</si>
  <si>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</si>
  <si>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</si>
  <si>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</si>
  <si>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</si>
  <si>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</si>
  <si>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</si>
  <si>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</si>
  <si>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</si>
  <si>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</si>
  <si>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</si>
  <si>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</si>
  <si>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</si>
  <si>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</si>
  <si>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</si>
  <si>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</si>
  <si>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</si>
  <si>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</si>
  <si>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</si>
  <si>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</si>
  <si>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</si>
  <si>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</si>
  <si>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</si>
  <si>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</si>
  <si>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</si>
  <si>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</si>
  <si>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</si>
  <si>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</si>
  <si>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</si>
  <si>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</si>
  <si>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</si>
  <si>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</si>
  <si>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</si>
  <si>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</si>
  <si>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</si>
  <si>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</si>
  <si>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</si>
  <si>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</si>
  <si>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</si>
  <si>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</si>
  <si>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</si>
  <si>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</si>
  <si>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</si>
  <si>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</si>
  <si>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</si>
  <si>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</si>
  <si>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</si>
  <si>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</si>
  <si>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</si>
  <si>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</si>
  <si>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</si>
  <si>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</si>
  <si>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</si>
  <si>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</si>
  <si>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</si>
  <si>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</si>
  <si>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</si>
  <si>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</si>
  <si>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</si>
  <si>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</si>
  <si>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</si>
  <si>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</si>
  <si>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</si>
  <si>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</si>
  <si>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</si>
  <si>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</si>
  <si>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</si>
  <si>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</si>
  <si>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</si>
  <si>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</si>
  <si>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</si>
  <si>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</si>
  <si>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</si>
  <si>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</si>
  <si>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</si>
  <si>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</si>
  <si>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</si>
  <si>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</si>
  <si>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</si>
  <si>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</si>
  <si>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</si>
  <si>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</si>
  <si>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</si>
  <si>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</si>
  <si>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</si>
  <si>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</si>
  <si>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</si>
  <si>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</si>
  <si>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</si>
  <si>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</si>
  <si>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</si>
  <si>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</si>
  <si>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</si>
  <si>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</si>
  <si>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</si>
  <si>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</si>
  <si>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</si>
  <si>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</si>
  <si>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</si>
  <si>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</si>
  <si>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</si>
  <si>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</si>
  <si>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</si>
  <si>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</si>
  <si>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</si>
  <si>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</si>
  <si>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</si>
  <si>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</si>
  <si>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</si>
  <si>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</si>
  <si>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</si>
  <si>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</si>
  <si>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</si>
  <si>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</si>
  <si>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</si>
  <si>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</si>
  <si>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</si>
  <si>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</si>
  <si>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</si>
  <si>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</si>
  <si>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</si>
  <si>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</si>
  <si>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</si>
  <si>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</si>
  <si>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</si>
  <si>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</si>
  <si>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</si>
  <si>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</si>
  <si>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</si>
  <si>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</si>
  <si>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</si>
  <si>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</si>
  <si>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</si>
  <si>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</si>
  <si>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</si>
  <si>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</si>
  <si>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</si>
  <si>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</si>
  <si>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</si>
  <si>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</si>
  <si>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</si>
  <si>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</si>
  <si>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</si>
  <si>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</si>
  <si>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</si>
  <si>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</si>
  <si>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</si>
  <si>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</si>
  <si>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</si>
  <si>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</si>
  <si>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</si>
  <si>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</si>
  <si>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</si>
  <si>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</si>
  <si>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</si>
  <si>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</si>
  <si>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</si>
  <si>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</si>
  <si>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</si>
  <si>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</si>
  <si>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</si>
  <si>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</si>
  <si>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</si>
  <si>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</si>
  <si>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</si>
  <si>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</si>
  <si>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</si>
  <si>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</si>
  <si>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</si>
  <si>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</si>
  <si>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</si>
  <si>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</si>
  <si>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</si>
  <si>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</si>
  <si>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</si>
  <si>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</si>
  <si>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</si>
  <si>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</si>
  <si>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</si>
  <si>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</si>
  <si>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</si>
  <si>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</si>
  <si>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</si>
  <si>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</si>
  <si>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</si>
  <si>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</si>
  <si>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</si>
  <si>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</si>
  <si>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</si>
  <si>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</si>
  <si>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</si>
  <si>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</si>
  <si>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</si>
  <si>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</si>
  <si>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</si>
  <si>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</si>
  <si>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</si>
  <si>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</si>
  <si>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</si>
  <si>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</si>
  <si>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</si>
  <si>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</si>
  <si>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</si>
  <si>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</si>
  <si>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</si>
  <si>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</si>
  <si>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</si>
  <si>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</si>
  <si>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</si>
  <si>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</si>
  <si>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</si>
  <si>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</si>
  <si>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</si>
  <si>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</si>
  <si>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</si>
  <si>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</si>
  <si>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</si>
  <si>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</si>
  <si>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</si>
  <si>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</si>
  <si>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</si>
  <si>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</si>
  <si>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</si>
  <si>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</si>
  <si>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</si>
  <si>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</si>
  <si>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</si>
  <si>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</si>
  <si>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</si>
  <si>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</si>
  <si>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</si>
  <si>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</si>
  <si>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</si>
  <si>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</si>
  <si>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</si>
  <si>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</si>
  <si>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</si>
  <si>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</si>
  <si>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</si>
  <si>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</si>
  <si>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</si>
  <si>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</si>
  <si>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</si>
  <si>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</si>
  <si>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</si>
  <si>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</si>
  <si>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</si>
  <si>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</si>
  <si>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</si>
  <si>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</si>
  <si>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</si>
  <si>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</si>
  <si>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</si>
  <si>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</si>
  <si>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</si>
  <si>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</si>
  <si>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</si>
  <si>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</si>
  <si>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</si>
  <si>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</si>
  <si>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</si>
  <si>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</si>
  <si>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</si>
  <si>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</si>
  <si>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</si>
  <si>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</si>
  <si>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</si>
  <si>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</si>
  <si>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</si>
  <si>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</si>
  <si>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</si>
  <si>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</si>
  <si>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</si>
  <si>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</si>
  <si>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</si>
  <si>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</si>
  <si>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</si>
  <si>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</si>
  <si>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</si>
  <si>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</si>
  <si>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</si>
  <si>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</si>
  <si>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</si>
  <si>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</si>
  <si>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</si>
  <si>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</si>
  <si>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</si>
  <si>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</si>
  <si>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</si>
  <si>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</si>
  <si>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</si>
  <si>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</si>
  <si>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</si>
  <si>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</si>
  <si>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</si>
  <si>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</si>
  <si>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</si>
  <si>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</si>
  <si>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</si>
  <si>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</si>
  <si>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</si>
  <si>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</si>
  <si>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</si>
  <si>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</si>
  <si>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</si>
  <si>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</si>
  <si>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</si>
  <si>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</si>
  <si>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</si>
  <si>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</si>
  <si>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</si>
  <si>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</si>
  <si>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</si>
  <si>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</si>
  <si>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</si>
  <si>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</si>
  <si>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</si>
  <si>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</si>
  <si>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</si>
  <si>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</si>
  <si>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</si>
  <si>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</si>
  <si>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</si>
  <si>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</si>
  <si>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</si>
  <si>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</si>
  <si>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</si>
  <si>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</si>
  <si>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</si>
  <si>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</si>
  <si>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</si>
  <si>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</si>
  <si>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</si>
  <si>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</si>
  <si>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</si>
  <si>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</si>
  <si>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</si>
  <si>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</si>
  <si>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</si>
  <si>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</si>
  <si>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</si>
  <si>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</si>
  <si>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</si>
  <si>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</si>
  <si>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</si>
  <si>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</si>
  <si>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</si>
  <si>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</si>
  <si>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</si>
  <si>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</si>
  <si>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</si>
  <si>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</si>
  <si>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</si>
  <si>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</si>
  <si>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</si>
  <si>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</si>
  <si>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</si>
  <si>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</si>
  <si>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</si>
  <si>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</si>
  <si>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</si>
  <si>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</si>
  <si>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</si>
  <si>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</si>
  <si>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</si>
  <si>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</si>
  <si>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</si>
  <si>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</si>
  <si>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</si>
  <si>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</si>
  <si>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</si>
  <si>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</si>
  <si>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</si>
  <si>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</si>
  <si>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</si>
  <si>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</si>
  <si>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</si>
  <si>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</si>
  <si>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</si>
  <si>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</si>
  <si>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</si>
  <si>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</si>
  <si>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</si>
  <si>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</si>
  <si>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</si>
  <si>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</si>
  <si>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</si>
  <si>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</si>
  <si>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</si>
  <si>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</si>
  <si>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</si>
  <si>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</si>
  <si>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</si>
  <si>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</si>
  <si>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</si>
  <si>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</si>
  <si>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</si>
  <si>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</si>
  <si>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</si>
  <si>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</si>
  <si>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</si>
  <si>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</si>
  <si>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</si>
  <si>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</si>
  <si>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</si>
  <si>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</si>
  <si>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</si>
  <si>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</si>
  <si>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</si>
  <si>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</si>
  <si>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</si>
  <si>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</si>
  <si>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</si>
  <si>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</si>
  <si>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</si>
  <si>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</si>
  <si>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</si>
  <si>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</si>
  <si>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</si>
  <si>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</si>
  <si>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</si>
  <si>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</si>
  <si>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</si>
  <si>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</si>
  <si>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</si>
  <si>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</si>
  <si>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</si>
  <si>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</si>
  <si>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</si>
  <si>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</si>
  <si>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</si>
  <si>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</si>
  <si>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</si>
  <si>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</si>
  <si>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</si>
  <si>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</si>
  <si>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</si>
  <si>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</si>
  <si>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</si>
  <si>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</si>
  <si>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</si>
  <si>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</si>
  <si>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</si>
  <si>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</si>
  <si>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</si>
  <si>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</si>
  <si>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</si>
  <si>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</si>
  <si>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</si>
  <si>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</si>
  <si>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</si>
  <si>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</si>
  <si>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</si>
  <si>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</si>
  <si>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</si>
  <si>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</si>
  <si>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</si>
  <si>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</si>
  <si>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</si>
  <si>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</si>
  <si>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</si>
  <si>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</si>
  <si>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</si>
  <si>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</si>
  <si>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</si>
  <si>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</si>
  <si>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</si>
  <si>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</si>
  <si>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</si>
  <si>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</si>
  <si>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</si>
  <si>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</si>
  <si>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</si>
  <si>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</si>
  <si>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</si>
  <si>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</si>
  <si>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</si>
  <si>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</si>
  <si>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</si>
  <si>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</si>
  <si>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</si>
  <si>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</si>
  <si>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</si>
  <si>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</si>
  <si>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</si>
  <si>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</si>
  <si>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</si>
  <si>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</si>
  <si>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</si>
  <si>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</si>
  <si>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</si>
  <si>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</si>
  <si>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</si>
  <si>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</si>
  <si>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</si>
  <si>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</si>
  <si>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</si>
  <si>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</si>
  <si>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</si>
  <si>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</si>
  <si>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</si>
  <si>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</si>
  <si>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</si>
  <si>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</si>
  <si>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</si>
  <si>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</si>
  <si>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</si>
  <si>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</si>
  <si>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</si>
  <si>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</si>
  <si>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</si>
  <si>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</si>
  <si>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</si>
  <si>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</si>
  <si>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</si>
  <si>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</si>
  <si>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</si>
  <si>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</si>
  <si>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</si>
  <si>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</si>
  <si>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</si>
  <si>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</si>
  <si>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</si>
  <si>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</si>
  <si>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</si>
  <si>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</si>
  <si>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</si>
  <si>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</si>
  <si>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</si>
  <si>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</si>
  <si>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</si>
  <si>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</si>
  <si>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</si>
  <si>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</si>
  <si>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</si>
  <si>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</si>
  <si>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</si>
  <si>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</si>
  <si>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</si>
  <si>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</si>
  <si>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</si>
  <si>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</si>
  <si>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</si>
  <si>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</si>
  <si>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</si>
  <si>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</si>
  <si>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</si>
  <si>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</si>
  <si>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</si>
  <si>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</si>
  <si>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</si>
  <si>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</si>
  <si>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</si>
  <si>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</si>
  <si>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</si>
  <si>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</si>
  <si>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</si>
  <si>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</si>
  <si>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</si>
  <si>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</si>
  <si>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</si>
  <si>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</si>
  <si>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</si>
  <si>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</si>
  <si>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</si>
  <si>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</si>
  <si>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</si>
  <si>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</si>
  <si>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</si>
  <si>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</si>
  <si>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</si>
  <si>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</si>
  <si>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</si>
  <si>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</si>
  <si>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</si>
  <si>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</si>
  <si>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</si>
  <si>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</si>
  <si>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</si>
  <si>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</si>
  <si>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</si>
  <si>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</si>
  <si>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</si>
  <si>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</si>
  <si>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</si>
  <si>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</si>
  <si>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</si>
  <si>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</si>
  <si>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</si>
  <si>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</si>
  <si>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</si>
  <si>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</si>
  <si>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</si>
  <si>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</si>
  <si>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</si>
  <si>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</si>
  <si>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</si>
  <si>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</si>
  <si>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</si>
  <si>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</si>
  <si>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</si>
  <si>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</si>
  <si>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</si>
  <si>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</si>
  <si>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</si>
  <si>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</si>
  <si>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</si>
  <si>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</si>
  <si>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</si>
  <si>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</si>
  <si>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</si>
  <si>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</si>
  <si>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</si>
  <si>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</si>
  <si>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</si>
  <si>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</si>
  <si>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</si>
  <si>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</si>
  <si>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</si>
  <si>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</si>
  <si>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</si>
  <si>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</si>
  <si>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</si>
  <si>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</si>
  <si>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</si>
  <si>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</si>
  <si>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</si>
  <si>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</si>
  <si>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</si>
  <si>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</si>
  <si>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</si>
  <si>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</si>
  <si>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</si>
  <si>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</si>
  <si>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</si>
  <si>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</si>
  <si>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</si>
  <si>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</si>
  <si>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</si>
  <si>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</si>
  <si>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</si>
  <si>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</si>
  <si>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</si>
  <si>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</si>
  <si>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</si>
  <si>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</si>
  <si>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</si>
  <si>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</si>
  <si>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</si>
  <si>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</si>
  <si>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</si>
  <si>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</si>
  <si>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</si>
  <si>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</si>
  <si>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</si>
  <si>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</si>
  <si>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</si>
  <si>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</si>
  <si>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</si>
  <si>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</si>
  <si>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</si>
  <si>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</si>
  <si>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</si>
  <si>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</si>
  <si>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</si>
  <si>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</si>
  <si>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</si>
  <si>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</si>
  <si>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</si>
  <si>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</si>
  <si>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</si>
  <si>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</si>
  <si>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</si>
  <si>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</si>
  <si>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</si>
  <si>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</si>
  <si>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</si>
  <si>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</si>
  <si>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</si>
  <si>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</si>
  <si>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</si>
  <si>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</si>
  <si>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</si>
  <si>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</si>
  <si>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</si>
  <si>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</si>
  <si>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</si>
  <si>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</si>
  <si>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</si>
  <si>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</si>
  <si>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</si>
  <si>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</si>
  <si>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</si>
  <si>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</si>
  <si>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</si>
  <si>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</si>
  <si>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</si>
  <si>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</si>
  <si>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</si>
  <si>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</si>
  <si>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</si>
  <si>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</si>
  <si>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</si>
  <si>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</si>
  <si>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</si>
  <si>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</si>
  <si>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</si>
  <si>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</si>
  <si>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</si>
  <si>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</si>
  <si>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</si>
  <si>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</si>
  <si>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</si>
  <si>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</si>
  <si>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</si>
  <si>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</si>
  <si>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</si>
  <si>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</si>
  <si>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</si>
  <si>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</si>
  <si>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</si>
  <si>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</si>
  <si>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</si>
  <si>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</si>
  <si>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</si>
  <si>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</si>
  <si>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</si>
  <si>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</si>
  <si>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</si>
  <si>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</si>
  <si>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</si>
  <si>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</si>
  <si>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</si>
  <si>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</si>
  <si>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</si>
  <si>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</si>
  <si>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</si>
  <si>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</si>
  <si>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</si>
  <si>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</si>
  <si>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</si>
  <si>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</si>
  <si>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</si>
  <si>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</si>
  <si>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</si>
  <si>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</si>
  <si>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</si>
  <si>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</si>
  <si>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</si>
  <si>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</si>
  <si>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</si>
  <si>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</si>
  <si>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</si>
  <si>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</si>
  <si>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</si>
  <si>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</si>
  <si>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</si>
  <si>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</si>
  <si>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</si>
  <si>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</si>
  <si>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</si>
  <si>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</si>
  <si>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</si>
  <si>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</si>
  <si>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</si>
  <si>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</si>
  <si>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</si>
  <si>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</si>
  <si>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</si>
  <si>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</si>
  <si>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</si>
  <si>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</si>
  <si>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</si>
  <si>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</si>
  <si>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</si>
  <si>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</si>
  <si>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</si>
  <si>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</si>
  <si>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</si>
  <si>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</si>
  <si>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</si>
  <si>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</si>
  <si>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</si>
  <si>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</si>
  <si>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</si>
  <si>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</si>
  <si>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</si>
  <si>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</si>
  <si>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</si>
  <si>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</si>
  <si>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</si>
  <si>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</si>
  <si>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</si>
  <si>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</si>
  <si>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</si>
  <si>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</si>
  <si>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</si>
  <si>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</si>
  <si>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</si>
  <si>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</si>
  <si>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</si>
  <si>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</si>
  <si>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</si>
  <si>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</si>
  <si>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</si>
  <si>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</si>
  <si>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</si>
  <si>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</si>
  <si>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</si>
  <si>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</si>
  <si>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</si>
  <si>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</si>
  <si>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</si>
  <si>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</si>
  <si>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</si>
  <si>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</si>
  <si>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</si>
  <si>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</si>
  <si>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</si>
  <si>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</si>
  <si>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</si>
  <si>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</si>
  <si>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</si>
  <si>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</si>
  <si>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</si>
  <si>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</si>
  <si>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</si>
  <si>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</si>
  <si>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</si>
  <si>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</si>
  <si>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</si>
  <si>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</si>
  <si>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</si>
  <si>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</si>
  <si>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</si>
  <si>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</si>
  <si>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</si>
  <si>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</si>
  <si>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</si>
  <si>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</si>
  <si>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</si>
  <si>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</si>
  <si>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</si>
  <si>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</si>
  <si>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</si>
  <si>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</si>
  <si>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</si>
  <si>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</si>
  <si>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</si>
  <si>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</si>
  <si>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</si>
  <si>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</si>
  <si>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</si>
  <si>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</si>
  <si>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</si>
  <si>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</si>
  <si>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</si>
  <si>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</si>
  <si>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</si>
  <si>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</si>
  <si>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</si>
  <si>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</si>
  <si>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</si>
  <si>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</si>
  <si>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</si>
  <si>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</si>
  <si>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</si>
  <si>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</si>
  <si>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</si>
  <si>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</si>
  <si>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</si>
  <si>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</si>
  <si>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</si>
  <si>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</si>
  <si>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</si>
  <si>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</si>
  <si>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</si>
  <si>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</si>
  <si>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</si>
  <si>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</si>
  <si>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</si>
  <si>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</si>
  <si>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</si>
  <si>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</si>
  <si>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</si>
  <si>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</si>
  <si>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</si>
  <si>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</si>
  <si>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</si>
  <si>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</si>
  <si>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</si>
  <si>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</si>
  <si>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</si>
  <si>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</si>
  <si>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</si>
  <si>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</si>
  <si>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</si>
  <si>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</si>
  <si>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</si>
  <si>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</si>
  <si>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</si>
  <si>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</si>
  <si>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</si>
  <si>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</si>
  <si>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</si>
  <si>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</si>
  <si>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</si>
  <si>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</si>
  <si>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</si>
  <si>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</si>
  <si>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</si>
  <si>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</si>
  <si>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</si>
  <si>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</si>
  <si>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</si>
  <si>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</si>
  <si>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</si>
  <si>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</si>
  <si>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</si>
  <si>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</si>
  <si>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</si>
  <si>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</si>
  <si>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</si>
  <si>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</si>
  <si>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</si>
  <si>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</si>
  <si>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</si>
  <si>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</si>
  <si>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</si>
  <si>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</si>
  <si>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</si>
  <si>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</si>
  <si>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</si>
  <si>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</si>
  <si>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</si>
  <si>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</si>
  <si>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</si>
  <si>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</si>
  <si>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</si>
  <si>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</si>
  <si>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</si>
  <si>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</si>
  <si>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</si>
  <si>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</si>
  <si>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</si>
  <si>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</si>
  <si>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</si>
  <si>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</si>
  <si>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</si>
  <si>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</si>
  <si>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</si>
  <si>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</si>
  <si>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</si>
  <si>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</si>
  <si>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</si>
  <si>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</si>
  <si>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</si>
  <si>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</si>
  <si>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</si>
  <si>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</si>
  <si>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</si>
  <si>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</si>
  <si>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</si>
  <si>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</si>
  <si>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</si>
  <si>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</si>
  <si>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</si>
  <si>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</si>
  <si>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</si>
  <si>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</si>
  <si>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</si>
  <si>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</si>
  <si>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</si>
  <si>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</si>
  <si>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</si>
  <si>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</si>
  <si>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</si>
  <si>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</si>
  <si>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</si>
  <si>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</si>
  <si>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</si>
  <si>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</si>
  <si>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</si>
  <si>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</si>
  <si>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</si>
  <si>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</si>
  <si>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</si>
  <si>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</si>
  <si>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</si>
  <si>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</si>
  <si>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</si>
  <si>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</si>
  <si>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</si>
  <si>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</si>
  <si>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</si>
  <si>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</si>
  <si>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</si>
  <si>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</si>
  <si>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</si>
  <si>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</si>
  <si>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</si>
  <si>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</si>
  <si>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</si>
  <si>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</si>
  <si>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</si>
  <si>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</si>
  <si>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</si>
  <si>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</si>
  <si>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</si>
  <si>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</si>
  <si>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</si>
  <si>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</si>
  <si>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</si>
  <si>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</si>
  <si>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</si>
  <si>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</si>
  <si>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</si>
  <si>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</si>
  <si>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</si>
  <si>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</si>
  <si>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</si>
  <si>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</si>
  <si>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</si>
  <si>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</si>
  <si>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</si>
  <si>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</si>
  <si>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</si>
  <si>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</si>
  <si>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</si>
  <si>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</si>
  <si>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</si>
  <si>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</si>
  <si>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</si>
  <si>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</si>
  <si>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</si>
  <si>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</si>
  <si>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</si>
  <si>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</si>
  <si>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</si>
  <si>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</si>
  <si>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</si>
  <si>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</si>
  <si>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</si>
  <si>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</si>
  <si>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</si>
  <si>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</si>
  <si>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</si>
  <si>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</si>
  <si>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</si>
  <si>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</si>
  <si>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</si>
  <si>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</si>
  <si>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</si>
  <si>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</si>
  <si>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</si>
  <si>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</si>
  <si>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</si>
  <si>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</si>
  <si>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</si>
  <si>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</si>
  <si>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</si>
  <si>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</si>
  <si>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</si>
  <si>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</si>
  <si>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</si>
  <si>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</si>
  <si>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</si>
  <si>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</si>
  <si>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</si>
  <si>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</si>
  <si>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</si>
  <si>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</si>
  <si>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</si>
  <si>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</si>
  <si>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</si>
  <si>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</si>
  <si>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</si>
  <si>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</si>
  <si>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</si>
  <si>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</si>
  <si>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</si>
  <si>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</si>
  <si>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</si>
  <si>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</si>
  <si>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</si>
  <si>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</si>
  <si>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</si>
  <si>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</si>
  <si>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</si>
  <si>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</si>
  <si>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</si>
  <si>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</si>
  <si>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</si>
  <si>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</si>
  <si>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</si>
  <si>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</si>
  <si>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</si>
  <si>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</si>
  <si>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</si>
  <si>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</si>
  <si>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</si>
  <si>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</si>
  <si>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</si>
  <si>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</si>
  <si>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</si>
  <si>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</si>
  <si>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</si>
  <si>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</si>
  <si>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</si>
  <si>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</si>
  <si>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</si>
  <si>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</si>
  <si>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</si>
  <si>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</si>
  <si>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</si>
  <si>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</si>
  <si>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</si>
  <si>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</si>
  <si>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</si>
  <si>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</si>
  <si>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</si>
  <si>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</si>
  <si>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</si>
  <si>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</si>
  <si>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</si>
  <si>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</si>
  <si>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</si>
  <si>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</si>
  <si>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</si>
  <si>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</si>
  <si>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</si>
  <si>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</si>
  <si>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</si>
  <si>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</si>
  <si>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</si>
  <si>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</si>
  <si>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</si>
  <si>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</si>
  <si>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</si>
  <si>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</si>
  <si>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</si>
  <si>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</si>
  <si>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</si>
  <si>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</si>
  <si>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</si>
  <si>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</si>
  <si>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</si>
  <si>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</si>
  <si>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</si>
  <si>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</si>
  <si>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</si>
  <si>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</si>
  <si>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</si>
  <si>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</si>
  <si>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</si>
  <si>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</si>
  <si>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</si>
  <si>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</si>
  <si>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</si>
  <si>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</si>
  <si>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</si>
  <si>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</si>
  <si>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</si>
  <si>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</si>
  <si>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</si>
  <si>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</si>
  <si>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</si>
  <si>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</si>
  <si>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</si>
  <si>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</si>
  <si>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</si>
  <si>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</si>
  <si>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</si>
  <si>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</si>
  <si>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</si>
  <si>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</si>
  <si>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</si>
  <si>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</si>
  <si>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</si>
  <si>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</si>
  <si>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</si>
  <si>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</si>
  <si>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</si>
  <si>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</si>
  <si>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</si>
  <si>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</si>
  <si>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</si>
  <si>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</si>
  <si>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</si>
  <si>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</si>
  <si>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</si>
  <si>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</si>
  <si>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</si>
  <si>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</si>
  <si>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</si>
  <si>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</si>
  <si>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</si>
  <si>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</si>
  <si>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</si>
  <si>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</si>
  <si>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</si>
  <si>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</si>
  <si>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</si>
  <si>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</si>
  <si>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</si>
  <si>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</si>
  <si>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</si>
  <si>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</si>
  <si>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</si>
  <si>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</si>
  <si>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</si>
  <si>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</si>
  <si>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</si>
  <si>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</si>
  <si>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</si>
  <si>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</si>
  <si>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</si>
  <si>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</si>
  <si>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</si>
  <si>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</si>
  <si>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</si>
  <si>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</si>
  <si>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</si>
  <si>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</si>
  <si>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</si>
  <si>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</si>
  <si>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</si>
  <si>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</si>
  <si>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</si>
  <si>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</si>
  <si>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</si>
  <si>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</si>
  <si>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</si>
  <si>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</si>
  <si>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</si>
  <si>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</si>
  <si>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</si>
  <si>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</si>
  <si>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</si>
  <si>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</si>
  <si>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</si>
  <si>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</si>
  <si>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</si>
  <si>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</si>
  <si>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</si>
  <si>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</si>
  <si>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</si>
  <si>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</si>
  <si>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</si>
  <si>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</si>
  <si>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</si>
  <si>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</si>
  <si>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</si>
  <si>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</si>
  <si>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</si>
  <si>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</si>
  <si>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</si>
  <si>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</si>
  <si>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</si>
  <si>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</si>
  <si>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</si>
  <si>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</si>
  <si>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</si>
  <si>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</si>
  <si>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</si>
  <si>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</si>
  <si>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</si>
  <si>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</si>
  <si>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</si>
  <si>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</si>
  <si>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</si>
  <si>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</si>
  <si>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</si>
  <si>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</si>
  <si>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</si>
  <si>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</si>
  <si>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</si>
  <si>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</si>
  <si>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</si>
  <si>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</si>
  <si>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</si>
  <si>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</si>
  <si>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</si>
  <si>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</si>
  <si>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</si>
  <si>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</si>
  <si>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</si>
  <si>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</si>
  <si>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</si>
  <si>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</si>
  <si>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</si>
  <si>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</si>
  <si>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</si>
  <si>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</si>
  <si>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</si>
  <si>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</si>
  <si>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</si>
  <si>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</si>
  <si>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</si>
  <si>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</si>
  <si>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</si>
  <si>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</si>
  <si>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</si>
  <si>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</si>
  <si>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</si>
  <si>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</si>
  <si>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</si>
  <si>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</si>
  <si>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</si>
  <si>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</si>
  <si>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</si>
  <si>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</si>
  <si>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</si>
  <si>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</si>
  <si>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</si>
  <si>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</si>
  <si>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</si>
  <si>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</si>
  <si>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</si>
  <si>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</si>
  <si>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</si>
  <si>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</si>
  <si>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</si>
  <si>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</si>
  <si>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</si>
  <si>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</si>
  <si>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</si>
  <si>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</si>
  <si>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</si>
  <si>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</si>
  <si>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</si>
  <si>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</si>
  <si>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</si>
  <si>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</si>
  <si>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</si>
  <si>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</si>
  <si>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</si>
  <si>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</si>
  <si>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</si>
  <si>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</si>
  <si>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</si>
  <si>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</si>
  <si>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</si>
  <si>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</si>
  <si>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</si>
  <si>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</si>
  <si>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</si>
  <si>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</si>
  <si>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</si>
  <si>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</si>
  <si>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</si>
  <si>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</si>
  <si>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</si>
  <si>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</si>
  <si>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</si>
  <si>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</si>
  <si>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</si>
  <si>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</si>
  <si>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</si>
  <si>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</si>
  <si>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</si>
  <si>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</si>
  <si>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</si>
  <si>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</si>
  <si>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</si>
  <si>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</si>
  <si>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</si>
  <si>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</si>
  <si>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</si>
  <si>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</si>
  <si>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</si>
  <si>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</si>
  <si>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</si>
  <si>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</si>
  <si>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</si>
  <si>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</si>
  <si>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</si>
  <si>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</si>
  <si>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</si>
  <si>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</si>
  <si>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</si>
  <si>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</si>
  <si>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</si>
  <si>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</si>
  <si>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</si>
  <si>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</si>
  <si>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</si>
  <si>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</si>
  <si>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</si>
  <si>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</si>
  <si>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</si>
  <si>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</si>
  <si>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</si>
  <si>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</si>
  <si>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</si>
  <si>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</si>
  <si>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</si>
  <si>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</si>
  <si>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</si>
  <si>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</si>
  <si>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</si>
  <si>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</si>
  <si>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</si>
  <si>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</si>
  <si>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</si>
  <si>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</si>
  <si>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</si>
  <si>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</si>
  <si>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</si>
  <si>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</si>
  <si>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</si>
  <si>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</si>
  <si>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</si>
  <si>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</si>
  <si>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</si>
  <si>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</si>
  <si>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</si>
  <si>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</si>
  <si>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</si>
  <si>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</si>
  <si>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</si>
  <si>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</si>
  <si>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</si>
  <si>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</si>
  <si>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</si>
  <si>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</si>
  <si>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</si>
  <si>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</si>
  <si>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</si>
  <si>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</si>
  <si>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</si>
  <si>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</si>
  <si>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</si>
  <si>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</si>
  <si>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</si>
  <si>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</si>
  <si>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</si>
  <si>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</si>
  <si>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</si>
  <si>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</si>
  <si>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</si>
  <si>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</si>
  <si>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</si>
  <si>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</si>
  <si>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</si>
  <si>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</si>
  <si>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</si>
  <si>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</si>
  <si>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</si>
  <si>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</si>
  <si>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</si>
  <si>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</si>
  <si>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</si>
  <si>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</si>
  <si>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</si>
  <si>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</si>
  <si>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</si>
  <si>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</si>
  <si>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</si>
  <si>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</si>
  <si>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</si>
  <si>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</si>
  <si>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</si>
  <si>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</si>
  <si>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</si>
  <si>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</si>
  <si>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</si>
  <si>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</si>
  <si>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</si>
  <si>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</si>
  <si>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</si>
  <si>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</si>
  <si>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</si>
  <si>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</si>
  <si>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</si>
  <si>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</si>
  <si>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</si>
  <si>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</si>
  <si>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</si>
  <si>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</si>
  <si>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</si>
  <si>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</si>
  <si>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</si>
  <si>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</si>
  <si>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</si>
  <si>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</si>
  <si>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</si>
  <si>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</si>
  <si>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</si>
  <si>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</si>
  <si>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</si>
  <si>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</si>
  <si>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</si>
  <si>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</si>
  <si>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</si>
  <si>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</si>
  <si>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</si>
  <si>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</si>
  <si>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</si>
  <si>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</si>
  <si>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</si>
  <si>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</si>
  <si>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</si>
  <si>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</si>
  <si>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</si>
  <si>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</si>
  <si>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</si>
  <si>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</si>
  <si>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</si>
  <si>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</si>
  <si>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</si>
  <si>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</si>
  <si>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</si>
  <si>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</si>
  <si>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</si>
  <si>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</si>
  <si>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</si>
  <si>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</si>
  <si>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</si>
  <si>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</si>
  <si>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</si>
  <si>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</si>
  <si>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</si>
  <si>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</si>
  <si>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</si>
  <si>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</si>
  <si>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</si>
  <si>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</si>
  <si>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</si>
  <si>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</si>
  <si>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</si>
  <si>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</si>
  <si>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</si>
  <si>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</si>
  <si>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</si>
  <si>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</si>
  <si>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</si>
  <si>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</si>
  <si>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</si>
  <si>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</si>
  <si>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</si>
  <si>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</si>
  <si>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</si>
  <si>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</si>
  <si>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</si>
  <si>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</si>
  <si>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</si>
  <si>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</si>
  <si>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</si>
  <si>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</si>
  <si>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</si>
  <si>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</si>
  <si>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</si>
  <si>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</si>
  <si>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</si>
  <si>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</si>
  <si>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</si>
  <si>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</si>
  <si>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</si>
  <si>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</si>
  <si>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</si>
  <si>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</si>
  <si>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</si>
  <si>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</si>
  <si>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</si>
  <si>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</si>
  <si>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</si>
  <si>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</si>
  <si>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</si>
  <si>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</si>
  <si>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</si>
  <si>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</si>
  <si>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</si>
  <si>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</si>
  <si>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</si>
  <si>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</si>
  <si>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</si>
  <si>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</si>
  <si>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</si>
  <si>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</si>
  <si>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</si>
  <si>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</si>
  <si>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</si>
  <si>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</si>
  <si>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</si>
  <si>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</si>
  <si>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</si>
  <si>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</si>
  <si>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</si>
  <si>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</si>
  <si>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</si>
  <si>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</si>
  <si>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</si>
  <si>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</si>
  <si>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</si>
  <si>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</si>
  <si>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</si>
  <si>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</si>
  <si>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</si>
  <si>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</si>
  <si>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</si>
  <si>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</si>
  <si>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</si>
  <si>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</si>
  <si>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</si>
  <si>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</si>
  <si>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</si>
  <si>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</si>
  <si>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</si>
  <si>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</si>
  <si>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</si>
  <si>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</si>
  <si>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</si>
  <si>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</si>
  <si>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</si>
  <si>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</si>
  <si>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</si>
  <si>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</si>
  <si>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</si>
  <si>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</si>
  <si>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</si>
  <si>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</si>
  <si>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</si>
  <si>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</si>
  <si>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</si>
  <si>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</si>
  <si>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</si>
  <si>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</si>
  <si>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</si>
  <si>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</si>
  <si>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</si>
  <si>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</si>
  <si>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</si>
  <si>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</si>
  <si>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</si>
  <si>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</si>
  <si>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</si>
  <si>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</si>
  <si>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</si>
  <si>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</si>
  <si>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</si>
  <si>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</si>
  <si>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</si>
  <si>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</si>
  <si>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</si>
  <si>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</si>
  <si>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</si>
  <si>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</si>
  <si>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</si>
  <si>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</si>
  <si>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 xml:space="preserve">Elmo Motion Control </t>
  </si>
  <si>
    <t>Elmo is the answer to industry needs for increasingly complex, high-tech motion control solutions. With over 25 years of accumulated knowledge and experience, global representation, and renowned reliability, we are always one-step-ahead in developing innovative, feature-rich, high power-density, and ultra-compact products that give our clients a competitive edge.
We are proud to say that our digital servo drives and network motion controllers have been integrated by leading machine manufacturers around the world in a wide variety of challenging industries – be it industrial or military, where performance, precision and consistency of operation are paramount.
We constantly pour resources and soul into improving our technology, products, services, and business processes. We understand and meet our customer's requirements and expectations consistently and timeously. We are committed to advancing the motion control industry as a whole.
We are inspiring motion. Since 1988.</t>
  </si>
  <si>
    <t xml:space="preserve">Yaron Ohana </t>
  </si>
  <si>
    <t>Yarono@elmomc.com</t>
  </si>
  <si>
    <t xml:space="preserve">yaron Ohana </t>
  </si>
  <si>
    <t xml:space="preserve">Quality Manager </t>
  </si>
  <si>
    <t>yarono@elmomc.com</t>
  </si>
  <si>
    <t>+97239292338</t>
  </si>
  <si>
    <t>http://www.elmomc.com/standards/standards-compliance.htm</t>
  </si>
  <si>
    <t>we update our CMRT declaration every year</t>
  </si>
  <si>
    <t>CFSI</t>
  </si>
  <si>
    <t>Panamericana Sur Km. 240</t>
  </si>
  <si>
    <t>Jose Ore</t>
  </si>
  <si>
    <t xml:space="preserve"> jose.ore@minsur.com</t>
  </si>
  <si>
    <t>Peru</t>
  </si>
  <si>
    <t>Metallo-Chimique N.V.</t>
  </si>
  <si>
    <t>Nieuwe Dreef 33</t>
  </si>
  <si>
    <t>Mr. Van Loon</t>
  </si>
  <si>
    <t>mark.vanloo@metallo.com</t>
  </si>
  <si>
    <t>recycled</t>
  </si>
  <si>
    <t>ul. Strefowa 13</t>
  </si>
  <si>
    <t>Subcarpathian Voivodeship</t>
  </si>
  <si>
    <t>Mr. P.Kupiec</t>
  </si>
  <si>
    <t>p.kuoiec@fenixmetaqls.com</t>
  </si>
  <si>
    <t>Hamburg State</t>
  </si>
  <si>
    <t>Metalor Technologies SA</t>
  </si>
  <si>
    <t>Route des Perveuils 8</t>
  </si>
  <si>
    <t>2074 Marin-Epagnier</t>
  </si>
  <si>
    <t>Antoine de Montmollin</t>
  </si>
  <si>
    <t>Antoine.DeMontmollin@metalor.com</t>
  </si>
  <si>
    <t>-</t>
  </si>
  <si>
    <t>Recycled or scrap</t>
  </si>
  <si>
    <t>CID001622</t>
    <phoneticPr fontId="29"/>
  </si>
  <si>
    <t>Jinhui Road</t>
  </si>
  <si>
    <t>Shandong</t>
  </si>
  <si>
    <t>Mr. Tian</t>
    <phoneticPr fontId="91"/>
  </si>
  <si>
    <t>zjjt@zhaojin.com.cn</t>
  </si>
  <si>
    <t>N/A</t>
    <phoneticPr fontId="91"/>
  </si>
  <si>
    <t>CID002158</t>
    <phoneticPr fontId="29"/>
  </si>
  <si>
    <t>Datun</t>
  </si>
  <si>
    <t>Geiju</t>
  </si>
  <si>
    <t>Yunnan</t>
  </si>
  <si>
    <t>杜洪武</t>
  </si>
  <si>
    <t>yhdhw@163.com</t>
  </si>
  <si>
    <t>DATUN Tin Mine</t>
  </si>
  <si>
    <t>CHINA Yunnan Province</t>
  </si>
  <si>
    <t>UNITED STATES</t>
  </si>
  <si>
    <t>COMPLIANT 08/26/2016</t>
  </si>
  <si>
    <t>Guangdong</t>
  </si>
  <si>
    <t>Thuringia</t>
  </si>
  <si>
    <t>60 amal street,Petach Tikva, Isare</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</si>
</sst>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Arial"/>
      <family val="3"/>
      <charset val="128"/>
      <scheme val="minor"/>
    </font>
    <font>
      <sz val="11"/>
      <color theme="0"/>
      <name val="Arial"/>
      <family val="3"/>
      <charset val="128"/>
      <scheme val="minor"/>
    </font>
    <font>
      <sz val="11"/>
      <color rgb="FF9C0006"/>
      <name val="ＭＳ Ｐゴシック"/>
      <family val="3"/>
      <charset val="128"/>
    </font>
    <font>
      <sz val="11"/>
      <color rgb="FF9C0006"/>
      <name val="Arial"/>
      <family val="3"/>
      <charset val="128"/>
      <scheme val="minor"/>
    </font>
    <font>
      <b/>
      <sz val="11"/>
      <color rgb="FFFA7D00"/>
      <name val="Arial"/>
      <family val="3"/>
      <charset val="128"/>
      <scheme val="minor"/>
    </font>
    <font>
      <b/>
      <sz val="11"/>
      <color theme="0"/>
      <name val="Arial"/>
      <family val="3"/>
      <charset val="128"/>
      <scheme val="minor"/>
    </font>
    <font>
      <i/>
      <sz val="11"/>
      <color rgb="FF7F7F7F"/>
      <name val="Arial"/>
      <family val="3"/>
      <charset val="128"/>
      <scheme val="minor"/>
    </font>
    <font>
      <sz val="11"/>
      <color rgb="FF006100"/>
      <name val="Arial"/>
      <family val="3"/>
      <charset val="128"/>
      <scheme val="minor"/>
    </font>
    <font>
      <b/>
      <sz val="15"/>
      <color theme="3"/>
      <name val="Arial"/>
      <family val="3"/>
      <charset val="128"/>
      <scheme val="minor"/>
    </font>
    <font>
      <b/>
      <sz val="13"/>
      <color theme="3"/>
      <name val="Arial"/>
      <family val="3"/>
      <charset val="128"/>
      <scheme val="minor"/>
    </font>
    <font>
      <b/>
      <sz val="11"/>
      <color theme="3"/>
      <name val="Arial"/>
      <family val="3"/>
      <charset val="128"/>
      <scheme val="minor"/>
    </font>
    <font>
      <u/>
      <sz val="10"/>
      <color theme="10"/>
      <name val="Arial"/>
      <family val="2"/>
    </font>
    <font>
      <u/>
      <sz val="11"/>
      <color theme="10"/>
      <name val="Arial"/>
      <family val="3"/>
      <charset val="128"/>
      <scheme val="minor"/>
    </font>
    <font>
      <u/>
      <sz val="12"/>
      <color theme="10"/>
      <name val="Arial"/>
      <family val="3"/>
      <charset val="128"/>
      <scheme val="minor"/>
    </font>
    <font>
      <sz val="11"/>
      <color rgb="FF3F3F76"/>
      <name val="Arial"/>
      <family val="3"/>
      <charset val="128"/>
      <scheme val="minor"/>
    </font>
    <font>
      <sz val="11"/>
      <color rgb="FFFA7D00"/>
      <name val="Arial"/>
      <family val="3"/>
      <charset val="128"/>
      <scheme val="minor"/>
    </font>
    <font>
      <sz val="11"/>
      <color rgb="FF9C6500"/>
      <name val="Arial"/>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Arial"/>
      <family val="3"/>
      <charset val="128"/>
      <scheme val="minor"/>
    </font>
    <font>
      <b/>
      <sz val="11"/>
      <color rgb="FF3F3F3F"/>
      <name val="Arial"/>
      <family val="3"/>
      <charset val="128"/>
      <scheme val="minor"/>
    </font>
    <font>
      <sz val="18"/>
      <color theme="3"/>
      <name val="Times New Roman"/>
      <family val="3"/>
      <charset val="128"/>
      <scheme val="major"/>
    </font>
    <font>
      <b/>
      <sz val="11"/>
      <color theme="1"/>
      <name val="Arial"/>
      <family val="3"/>
      <charset val="128"/>
      <scheme val="minor"/>
    </font>
    <font>
      <sz val="11"/>
      <color rgb="FFFF0000"/>
      <name val="Arial"/>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Arial"/>
      <family val="3"/>
      <charset val="128"/>
      <scheme val="minor"/>
    </font>
    <font>
      <sz val="10"/>
      <color rgb="FFFF0000"/>
      <name val="Verdana"/>
      <family val="2"/>
    </font>
    <font>
      <u/>
      <sz val="10"/>
      <color indexed="12"/>
      <name val="Times New Roman"/>
      <family val="3"/>
      <charset val="128"/>
      <scheme val="major"/>
    </font>
    <font>
      <sz val="10"/>
      <name val="Times New Roman"/>
      <family val="3"/>
      <charset val="128"/>
      <scheme val="major"/>
    </font>
    <font>
      <u/>
      <sz val="12"/>
      <color indexed="12"/>
      <name val="Times New Roman"/>
      <family val="3"/>
      <charset val="128"/>
      <scheme val="major"/>
    </font>
    <font>
      <sz val="12"/>
      <name val="Times New Roman"/>
      <family val="3"/>
      <charset val="128"/>
      <scheme val="major"/>
    </font>
    <font>
      <sz val="12"/>
      <name val="Times New Roman"/>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
      <sz val="11"/>
      <color rgb="FF1F497D"/>
      <name val="Calibri"/>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69">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8"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09"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0"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11"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2"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3"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5"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2"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9"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0"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9"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5"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3" fillId="0" borderId="0" xfId="527" applyFont="1" applyFill="1" applyAlignment="1">
      <alignment horizontal="left" vertical="center" wrapText="1"/>
    </xf>
    <xf numFmtId="168" fontId="6" fillId="0" borderId="0" xfId="480" applyAlignment="1">
      <alignment vertical="center"/>
    </xf>
    <xf numFmtId="0" fontId="124" fillId="0" borderId="0" xfId="0" applyFont="1" applyAlignment="1">
      <alignment vertical="center" wrapText="1"/>
    </xf>
    <xf numFmtId="0" fontId="55" fillId="0" borderId="0" xfId="0" applyFont="1" applyAlignment="1">
      <alignment vertical="center" wrapText="1"/>
    </xf>
    <xf numFmtId="0" fontId="15" fillId="2" borderId="28" xfId="0" applyFont="1" applyFill="1" applyBorder="1" applyAlignment="1" applyProtection="1">
      <alignment horizontal="left" vertical="center"/>
      <protection locked="0"/>
    </xf>
    <xf numFmtId="0" fontId="125" fillId="0" borderId="0" xfId="0" applyFont="1" applyProtection="1">
      <protection locked="0"/>
    </xf>
    <xf numFmtId="0" fontId="0" fillId="2" borderId="33" xfId="0" applyFont="1" applyFill="1" applyBorder="1" applyAlignment="1" applyProtection="1">
      <alignment horizontal="left" vertical="center"/>
      <protection locked="0" hidden="1"/>
    </xf>
    <xf numFmtId="0" fontId="7" fillId="0" borderId="0" xfId="487" applyAlignment="1" applyProtection="1">
      <protection locked="0"/>
    </xf>
    <xf numFmtId="0" fontId="15" fillId="2" borderId="33" xfId="0" applyFont="1" applyFill="1" applyBorder="1" applyAlignment="1" applyProtection="1">
      <alignment horizontal="left" vertical="center"/>
      <protection locked="0"/>
    </xf>
    <xf numFmtId="0" fontId="0" fillId="2" borderId="66" xfId="0" applyFont="1" applyFill="1" applyBorder="1" applyAlignment="1" applyProtection="1">
      <alignment horizontal="left" vertical="center" wrapText="1"/>
      <protection locked="0"/>
    </xf>
    <xf numFmtId="0" fontId="0" fillId="0" borderId="67" xfId="0" applyBorder="1" applyAlignment="1" applyProtection="1">
      <alignment horizontal="left" vertical="center"/>
      <protection locked="0" hidden="1"/>
    </xf>
    <xf numFmtId="0" fontId="0" fillId="0" borderId="67" xfId="0" applyBorder="1" applyAlignment="1" applyProtection="1">
      <alignment horizontal="left" vertical="center"/>
      <protection locked="0"/>
    </xf>
    <xf numFmtId="0" fontId="0" fillId="0" borderId="65" xfId="0" applyBorder="1" applyProtection="1">
      <protection locked="0"/>
    </xf>
    <xf numFmtId="0" fontId="0" fillId="0" borderId="68" xfId="0" applyFont="1" applyBorder="1" applyProtection="1">
      <protection locked="0"/>
    </xf>
    <xf numFmtId="0" fontId="0" fillId="2" borderId="47" xfId="0" applyFont="1" applyFill="1" applyBorder="1" applyAlignment="1" applyProtection="1">
      <alignment horizontal="left" vertical="center"/>
      <protection locked="0" hidden="1"/>
    </xf>
    <xf numFmtId="0" fontId="0" fillId="2" borderId="33" xfId="0" applyFont="1" applyFill="1" applyBorder="1" applyAlignment="1" applyProtection="1">
      <alignment horizontal="left" vertical="center"/>
      <protection locked="0"/>
    </xf>
    <xf numFmtId="0" fontId="15" fillId="2" borderId="13" xfId="0" applyFont="1" applyFill="1" applyBorder="1" applyAlignment="1" applyProtection="1">
      <alignment horizontal="left" vertical="center"/>
      <protection locked="0"/>
    </xf>
    <xf numFmtId="0" fontId="15" fillId="2" borderId="33" xfId="0" quotePrefix="1" applyFont="1" applyFill="1" applyBorder="1" applyAlignment="1" applyProtection="1">
      <alignment horizontal="left" vertical="center"/>
      <protection locked="0"/>
    </xf>
    <xf numFmtId="0" fontId="0" fillId="2" borderId="65" xfId="0" applyFill="1" applyBorder="1" applyAlignment="1" applyProtection="1">
      <alignment horizontal="left" vertical="center"/>
      <protection locked="0"/>
    </xf>
    <xf numFmtId="0" fontId="0" fillId="0" borderId="65" xfId="0" applyFont="1" applyBorder="1" applyAlignment="1" applyProtection="1">
      <alignment vertical="center"/>
      <protection locked="0"/>
    </xf>
    <xf numFmtId="0" fontId="0" fillId="2" borderId="33" xfId="0" applyFill="1" applyBorder="1" applyAlignment="1" applyProtection="1">
      <alignment horizontal="left" vertical="center"/>
      <protection locked="0"/>
    </xf>
    <xf numFmtId="0" fontId="0" fillId="2" borderId="66" xfId="0" applyFill="1" applyBorder="1" applyAlignment="1" applyProtection="1">
      <alignment horizontal="left" vertical="center" wrapText="1"/>
      <protection locked="0"/>
    </xf>
    <xf numFmtId="0" fontId="0" fillId="0" borderId="65" xfId="0" applyFont="1" applyBorder="1" applyProtection="1">
      <protection locked="0"/>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4" fillId="2" borderId="1" xfId="0" applyNumberFormat="1" applyFont="1" applyFill="1" applyBorder="1" applyAlignment="1" applyProtection="1">
      <alignment horizontal="left" vertical="center" wrapText="1"/>
      <protection locked="0"/>
    </xf>
    <xf numFmtId="49" fontId="104" fillId="2" borderId="28" xfId="0"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8">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yarono\AppData\Local\Microsoft\Windows\Temporary%20Internet%20Files\Content.Outlook\KSZ05LHJ\CFSI_CMRT%204.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arono\AppData\Local\Microsoft\Windows\Temporary%20Internet%20Files\Content.Outlook\09RLODOO\AVX_ATC%20CMRT%204%2010%20CFSI_CMRT%20OCT%2018%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Reference List"/>
      <sheetName val="L"/>
      <sheetName val="C"/>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 xml:space="preserve">The following list represents the CFSI’s latest smelter name / alias information as of this template’s release.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Column B is a list of commonly used names for known smelters that are eligible for CFSP’s audit program.
Column C is the list of the official standard smelter names, understood to be the legal names of the eligible smelters. The majority of smelters will have the same entry for both columns, however if the common name varies from the standard name, the variation is noted in Column B. </v>
          </cell>
        </row>
        <row r="4">
          <cell r="A4" t="str">
            <v>Metal</v>
          </cell>
          <cell r="C4" t="str">
            <v>Standard Smelter Names</v>
          </cell>
          <cell r="E4" t="str">
            <v>New Smelter ID</v>
          </cell>
        </row>
        <row r="5">
          <cell r="A5" t="str">
            <v>Gold</v>
          </cell>
          <cell r="C5" t="str">
            <v>So Accurate Group, Inc.</v>
          </cell>
          <cell r="E5" t="str">
            <v>CID001754</v>
          </cell>
        </row>
        <row r="6">
          <cell r="A6" t="str">
            <v>Gold</v>
          </cell>
          <cell r="C6" t="str">
            <v>Advanced Chemical Company</v>
          </cell>
          <cell r="E6" t="str">
            <v>CID000015</v>
          </cell>
        </row>
        <row r="7">
          <cell r="A7" t="str">
            <v>Gold</v>
          </cell>
          <cell r="C7" t="str">
            <v>Western Australian Mint trading as The Perth Mint</v>
          </cell>
          <cell r="E7" t="str">
            <v>CID002030</v>
          </cell>
        </row>
        <row r="8">
          <cell r="A8" t="str">
            <v>Gold</v>
          </cell>
          <cell r="C8" t="str">
            <v>Western Australian Mint trading as The Perth Mint</v>
          </cell>
          <cell r="E8" t="str">
            <v>CID002030</v>
          </cell>
        </row>
        <row r="9">
          <cell r="A9" t="str">
            <v>Gold</v>
          </cell>
          <cell r="C9" t="str">
            <v>Aida Chemical Industries Co., Ltd.</v>
          </cell>
          <cell r="E9" t="str">
            <v>CID000019</v>
          </cell>
        </row>
        <row r="10">
          <cell r="A10" t="str">
            <v>Gold</v>
          </cell>
          <cell r="C10" t="str">
            <v>Al Etihad Gold Refinery DMCC</v>
          </cell>
          <cell r="E10" t="str">
            <v>CID002560</v>
          </cell>
        </row>
        <row r="11">
          <cell r="A11" t="str">
            <v>Gold</v>
          </cell>
          <cell r="C11" t="str">
            <v>Allgemeine Gold-und Silberscheideanstalt A.G.</v>
          </cell>
          <cell r="E11" t="str">
            <v>CID000035</v>
          </cell>
        </row>
        <row r="12">
          <cell r="A12" t="str">
            <v>Gold</v>
          </cell>
          <cell r="C12" t="str">
            <v>Almalyk Mining and Metallurgical Complex (AMMC)</v>
          </cell>
          <cell r="E12" t="str">
            <v>CID000041</v>
          </cell>
        </row>
        <row r="13">
          <cell r="A13" t="str">
            <v>Gold</v>
          </cell>
          <cell r="C13" t="str">
            <v>Asahi Pretec Corp.</v>
          </cell>
          <cell r="E13" t="str">
            <v>CID000082</v>
          </cell>
        </row>
        <row r="14">
          <cell r="A14" t="str">
            <v>Gold</v>
          </cell>
          <cell r="C14" t="str">
            <v>AngloGold Ashanti Córrego do Sítio Mineração</v>
          </cell>
          <cell r="E14" t="str">
            <v>CID000058</v>
          </cell>
        </row>
        <row r="15">
          <cell r="A15" t="str">
            <v>Gold</v>
          </cell>
          <cell r="C15" t="str">
            <v>Tongling Nonferrous Metals Group Co., Ltd.</v>
          </cell>
          <cell r="E15" t="str">
            <v>CID001947</v>
          </cell>
        </row>
        <row r="16">
          <cell r="A16" t="str">
            <v>Gold</v>
          </cell>
          <cell r="C16" t="str">
            <v>Western Australian Mint trading as The Perth Mint</v>
          </cell>
          <cell r="E16" t="str">
            <v>CID002030</v>
          </cell>
        </row>
        <row r="17">
          <cell r="A17" t="str">
            <v>Gold</v>
          </cell>
          <cell r="C17" t="str">
            <v>Argor-Heraeus S.A.</v>
          </cell>
          <cell r="E17" t="str">
            <v>CID000077</v>
          </cell>
        </row>
        <row r="18">
          <cell r="A18" t="str">
            <v>Gold</v>
          </cell>
          <cell r="C18" t="str">
            <v>Asahi Pretec Corp.</v>
          </cell>
          <cell r="E18" t="str">
            <v>CID000082</v>
          </cell>
        </row>
        <row r="19">
          <cell r="A19" t="str">
            <v>Gold</v>
          </cell>
          <cell r="C19" t="str">
            <v>Asahi Refining Canada Ltd.</v>
          </cell>
          <cell r="E19" t="str">
            <v>CID000924</v>
          </cell>
        </row>
        <row r="20">
          <cell r="A20" t="str">
            <v>Gold</v>
          </cell>
          <cell r="C20" t="str">
            <v>Asahi Refining USA Inc.</v>
          </cell>
          <cell r="E20" t="str">
            <v>CID000920</v>
          </cell>
        </row>
        <row r="21">
          <cell r="A21" t="str">
            <v>Gold</v>
          </cell>
          <cell r="C21" t="str">
            <v>Asaka Riken Co., Ltd.</v>
          </cell>
          <cell r="E21" t="str">
            <v>CID000090</v>
          </cell>
        </row>
        <row r="22">
          <cell r="A22" t="str">
            <v>Gold</v>
          </cell>
          <cell r="C22" t="str">
            <v>Atasay Kuyumculuk Sanayi Ve Ticaret A.S.</v>
          </cell>
          <cell r="E22" t="str">
            <v>CID000103</v>
          </cell>
        </row>
        <row r="23">
          <cell r="A23" t="str">
            <v>Gold</v>
          </cell>
          <cell r="C23" t="str">
            <v>Atasay Kuyumculuk Sanayi Ve Ticaret A.S.</v>
          </cell>
          <cell r="E23" t="str">
            <v>CID000103</v>
          </cell>
        </row>
        <row r="24">
          <cell r="A24" t="str">
            <v>Gold</v>
          </cell>
          <cell r="C24" t="str">
            <v>AU Traders and Refiners</v>
          </cell>
          <cell r="E24" t="str">
            <v>CID002850</v>
          </cell>
        </row>
        <row r="25">
          <cell r="A25" t="str">
            <v>Gold</v>
          </cell>
          <cell r="C25" t="str">
            <v>AURA-II</v>
          </cell>
          <cell r="E25" t="str">
            <v>CID002851</v>
          </cell>
        </row>
        <row r="26">
          <cell r="A26" t="str">
            <v>Gold</v>
          </cell>
          <cell r="C26" t="str">
            <v>Aurubis AG</v>
          </cell>
          <cell r="E26" t="str">
            <v>CID000113</v>
          </cell>
        </row>
        <row r="27">
          <cell r="A27" t="str">
            <v>Gold</v>
          </cell>
          <cell r="C27" t="str">
            <v>Bangalore Refinery</v>
          </cell>
          <cell r="E27" t="str">
            <v>CID002863</v>
          </cell>
        </row>
        <row r="28">
          <cell r="A28" t="str">
            <v>Gold</v>
          </cell>
          <cell r="C28" t="str">
            <v>Bangko Sentral ng Pilipinas (Central Bank of the Philippines)</v>
          </cell>
          <cell r="E28" t="str">
            <v>CID000128</v>
          </cell>
        </row>
        <row r="29">
          <cell r="A29" t="str">
            <v>Gold</v>
          </cell>
          <cell r="C29" t="str">
            <v>Boliden AB</v>
          </cell>
          <cell r="E29" t="str">
            <v>CID000157</v>
          </cell>
        </row>
        <row r="30">
          <cell r="A30" t="str">
            <v>Gold</v>
          </cell>
          <cell r="C30" t="str">
            <v>C. Hafner GmbH + Co. KG</v>
          </cell>
          <cell r="E30" t="str">
            <v>CID000176</v>
          </cell>
        </row>
        <row r="31">
          <cell r="A31" t="str">
            <v>Gold</v>
          </cell>
          <cell r="C31" t="str">
            <v>Caridad</v>
          </cell>
          <cell r="E31" t="str">
            <v>CID000180</v>
          </cell>
        </row>
        <row r="32">
          <cell r="A32" t="str">
            <v>Gold</v>
          </cell>
          <cell r="C32" t="str">
            <v>CCR Refinery - Glencore Canada Corporation</v>
          </cell>
          <cell r="E32" t="str">
            <v>CID000185</v>
          </cell>
        </row>
        <row r="33">
          <cell r="A33" t="str">
            <v>Gold</v>
          </cell>
          <cell r="C33" t="str">
            <v>CCR Refinery - Glencore Canada Corporation</v>
          </cell>
          <cell r="E33" t="str">
            <v>CID000185</v>
          </cell>
        </row>
        <row r="34">
          <cell r="A34" t="str">
            <v>Gold</v>
          </cell>
          <cell r="C34" t="str">
            <v>Cendres + Métaux S.A.</v>
          </cell>
          <cell r="E34" t="str">
            <v>CID000189</v>
          </cell>
        </row>
        <row r="35">
          <cell r="A35" t="str">
            <v>Gold</v>
          </cell>
          <cell r="C35" t="str">
            <v>Cendres + Métaux S.A.</v>
          </cell>
          <cell r="E35" t="str">
            <v>CID000189</v>
          </cell>
        </row>
        <row r="36">
          <cell r="A36" t="str">
            <v>Gold</v>
          </cell>
          <cell r="C36" t="str">
            <v>Bangko Sentral ng Pilipinas (Central Bank of the Philippines)</v>
          </cell>
          <cell r="E36" t="str">
            <v>CID000128</v>
          </cell>
        </row>
        <row r="37">
          <cell r="A37" t="str">
            <v>Gold</v>
          </cell>
          <cell r="C37" t="str">
            <v>Yunnan Copper Industry Co., Ltd.</v>
          </cell>
          <cell r="E37" t="str">
            <v>CID000197</v>
          </cell>
        </row>
        <row r="38">
          <cell r="A38" t="str">
            <v>Gold</v>
          </cell>
          <cell r="C38" t="str">
            <v>Chimet S.p.A.</v>
          </cell>
          <cell r="E38" t="str">
            <v>CID000233</v>
          </cell>
        </row>
        <row r="39">
          <cell r="A39" t="str">
            <v>Gold</v>
          </cell>
          <cell r="C39" t="str">
            <v>Zhongyuan Gold Smelter of Zhongjin Gold Corporation</v>
          </cell>
          <cell r="E39" t="str">
            <v>CID002224</v>
          </cell>
        </row>
        <row r="40">
          <cell r="A40" t="str">
            <v>Gold</v>
          </cell>
          <cell r="C40" t="str">
            <v>The Refinery of Shandong Gold Mining Co., Ltd.</v>
          </cell>
          <cell r="E40" t="str">
            <v>CID001916</v>
          </cell>
        </row>
        <row r="41">
          <cell r="A41" t="str">
            <v>Gold</v>
          </cell>
          <cell r="C41" t="str">
            <v>Chugai Mining</v>
          </cell>
          <cell r="E41" t="str">
            <v>CID000264</v>
          </cell>
        </row>
        <row r="42">
          <cell r="A42" t="str">
            <v>Gold</v>
          </cell>
          <cell r="C42" t="str">
            <v>Daejin Indus Co., Ltd.</v>
          </cell>
          <cell r="E42" t="str">
            <v>CID000328</v>
          </cell>
        </row>
        <row r="43">
          <cell r="A43" t="str">
            <v>Gold</v>
          </cell>
          <cell r="C43" t="str">
            <v>Daejin Indus Co., Ltd.</v>
          </cell>
          <cell r="E43" t="str">
            <v>CID000328</v>
          </cell>
        </row>
        <row r="44">
          <cell r="A44" t="str">
            <v>Gold</v>
          </cell>
          <cell r="C44" t="str">
            <v>Daye Non-Ferrous Metals Mining Ltd.</v>
          </cell>
          <cell r="E44" t="str">
            <v>CID000343</v>
          </cell>
        </row>
        <row r="45">
          <cell r="A45" t="str">
            <v>Gold</v>
          </cell>
          <cell r="C45" t="str">
            <v>DSC (Do Sung Corporation)</v>
          </cell>
          <cell r="E45" t="str">
            <v>CID000359</v>
          </cell>
        </row>
        <row r="46">
          <cell r="A46" t="str">
            <v>Gold</v>
          </cell>
          <cell r="C46" t="str">
            <v>DODUCO GmbH</v>
          </cell>
          <cell r="E46" t="str">
            <v>CID000362</v>
          </cell>
        </row>
        <row r="47">
          <cell r="A47" t="str">
            <v>Gold</v>
          </cell>
          <cell r="C47" t="str">
            <v>DODUCO GmbH</v>
          </cell>
          <cell r="E47" t="str">
            <v>CID000362</v>
          </cell>
        </row>
        <row r="48">
          <cell r="A48" t="str">
            <v>Gold</v>
          </cell>
          <cell r="C48" t="str">
            <v>DSC (Do Sung Corporation)</v>
          </cell>
          <cell r="E48" t="str">
            <v>CID000359</v>
          </cell>
        </row>
        <row r="49">
          <cell r="A49" t="str">
            <v>Gold</v>
          </cell>
          <cell r="C49" t="str">
            <v>Dowa</v>
          </cell>
          <cell r="E49" t="str">
            <v>CID000401</v>
          </cell>
        </row>
        <row r="50">
          <cell r="A50" t="str">
            <v>Gold</v>
          </cell>
          <cell r="C50" t="str">
            <v>Dowa</v>
          </cell>
          <cell r="E50" t="str">
            <v>CID000401</v>
          </cell>
        </row>
        <row r="51">
          <cell r="A51" t="str">
            <v>Gold</v>
          </cell>
          <cell r="C51" t="str">
            <v>Dowa</v>
          </cell>
          <cell r="E51" t="str">
            <v>CID000401</v>
          </cell>
        </row>
        <row r="52">
          <cell r="A52" t="str">
            <v>Gold</v>
          </cell>
          <cell r="C52" t="str">
            <v>Dowa</v>
          </cell>
          <cell r="E52" t="str">
            <v>CID000401</v>
          </cell>
        </row>
        <row r="53">
          <cell r="A53" t="str">
            <v>Gold</v>
          </cell>
          <cell r="C53" t="str">
            <v>DSC (Do Sung Corporation)</v>
          </cell>
          <cell r="E53" t="str">
            <v>CID000359</v>
          </cell>
        </row>
        <row r="54">
          <cell r="A54" t="str">
            <v>Gold</v>
          </cell>
          <cell r="C54" t="str">
            <v>Eco-System Recycling Co., Ltd.</v>
          </cell>
          <cell r="E54" t="str">
            <v>CID000425</v>
          </cell>
        </row>
        <row r="55">
          <cell r="A55" t="str">
            <v>Gold</v>
          </cell>
          <cell r="C55" t="str">
            <v>Elemetal Refining, LLC</v>
          </cell>
          <cell r="E55" t="str">
            <v>CID001322</v>
          </cell>
        </row>
        <row r="56">
          <cell r="A56" t="str">
            <v>Gold</v>
          </cell>
          <cell r="C56" t="str">
            <v>Emirates Gold DMCC</v>
          </cell>
          <cell r="E56" t="str">
            <v>CID002561</v>
          </cell>
        </row>
        <row r="57">
          <cell r="A57" t="str">
            <v>Gold</v>
          </cell>
          <cell r="C57" t="str">
            <v>Faggi Enrico S.p.A.</v>
          </cell>
          <cell r="E57" t="str">
            <v>CID002355</v>
          </cell>
        </row>
        <row r="58">
          <cell r="A58" t="str">
            <v>Gold</v>
          </cell>
          <cell r="C58" t="str">
            <v>Fidelity Printers and Refiners Ltd.</v>
          </cell>
          <cell r="E58" t="str">
            <v>CID002515</v>
          </cell>
        </row>
        <row r="59">
          <cell r="A59" t="str">
            <v>Gold</v>
          </cell>
          <cell r="C59" t="str">
            <v>OJSC Novosibirsk Refinery</v>
          </cell>
          <cell r="E59" t="str">
            <v>CID000493</v>
          </cell>
        </row>
        <row r="60">
          <cell r="A60" t="str">
            <v>Gold</v>
          </cell>
          <cell r="C60" t="str">
            <v>Zijin Mining Group Co., Ltd. Gold Refinery</v>
          </cell>
          <cell r="E60" t="str">
            <v>CID002243</v>
          </cell>
        </row>
        <row r="61">
          <cell r="A61" t="str">
            <v>Gold</v>
          </cell>
          <cell r="C61" t="str">
            <v>Gansu Seemine Material Hi-Tech Co., Ltd.</v>
          </cell>
          <cell r="E61" t="str">
            <v>CID000522</v>
          </cell>
        </row>
        <row r="62">
          <cell r="A62" t="str">
            <v>Gold</v>
          </cell>
          <cell r="C62" t="str">
            <v>Geib Refining Corporation</v>
          </cell>
          <cell r="E62" t="str">
            <v>CID002459</v>
          </cell>
        </row>
        <row r="63">
          <cell r="A63" t="str">
            <v>Gold</v>
          </cell>
          <cell r="C63" t="str">
            <v>The Refinery of Shandong Gold Mining Co., Ltd.</v>
          </cell>
          <cell r="E63" t="str">
            <v>CID001916</v>
          </cell>
        </row>
        <row r="64">
          <cell r="A64" t="str">
            <v>Gold</v>
          </cell>
          <cell r="C64" t="str">
            <v>Great Wall Precious Metals Co., Ltd. of CBPM</v>
          </cell>
          <cell r="E64" t="str">
            <v>CID001909</v>
          </cell>
        </row>
        <row r="65">
          <cell r="A65" t="str">
            <v>Gold</v>
          </cell>
          <cell r="C65" t="str">
            <v>Great Wall Precious Metals Co., Ltd. of CBPM</v>
          </cell>
          <cell r="E65" t="str">
            <v>CID001909</v>
          </cell>
        </row>
        <row r="66">
          <cell r="A66" t="str">
            <v>Gold</v>
          </cell>
          <cell r="C66" t="str">
            <v>Guangdong Jinding Gold Limited</v>
          </cell>
          <cell r="E66" t="str">
            <v>CID002312</v>
          </cell>
        </row>
        <row r="67">
          <cell r="A67" t="str">
            <v>Gold</v>
          </cell>
          <cell r="C67" t="str">
            <v>Guangdong Jinding Gold Limited</v>
          </cell>
          <cell r="E67" t="str">
            <v>CID002312</v>
          </cell>
        </row>
        <row r="68">
          <cell r="A68" t="str">
            <v>Gold</v>
          </cell>
          <cell r="C68" t="str">
            <v>Gujarat Gold Centre</v>
          </cell>
          <cell r="E68" t="str">
            <v>CID002852</v>
          </cell>
        </row>
        <row r="69">
          <cell r="A69" t="str">
            <v>Gold</v>
          </cell>
          <cell r="C69" t="str">
            <v>Guoda Safina High-Tech Environmental Refinery Co., Ltd.</v>
          </cell>
          <cell r="E69" t="str">
            <v>CID000651</v>
          </cell>
        </row>
        <row r="70">
          <cell r="A70" t="str">
            <v>Gold</v>
          </cell>
          <cell r="C70" t="str">
            <v>Hangzhou Fuchunjiang Smelting Co., Ltd.</v>
          </cell>
          <cell r="E70" t="str">
            <v>CID000671</v>
          </cell>
        </row>
        <row r="71">
          <cell r="A71" t="str">
            <v>Gold</v>
          </cell>
          <cell r="C71" t="str">
            <v>Heimerle + Meule GmbH</v>
          </cell>
          <cell r="E71" t="str">
            <v>CID000694</v>
          </cell>
        </row>
        <row r="72">
          <cell r="A72" t="str">
            <v>Gold</v>
          </cell>
          <cell r="C72" t="str">
            <v>Zhongyuan Gold Smelter of Zhongjin Gold Corporation</v>
          </cell>
          <cell r="E72" t="str">
            <v>CID002224</v>
          </cell>
        </row>
        <row r="73">
          <cell r="A73" t="str">
            <v>Gold</v>
          </cell>
          <cell r="C73" t="str">
            <v>Zhongyuan Gold Smelter of Zhongjin Gold Corporation</v>
          </cell>
          <cell r="E73" t="str">
            <v>CID002224</v>
          </cell>
        </row>
        <row r="74">
          <cell r="A74" t="str">
            <v>Gold</v>
          </cell>
          <cell r="C74" t="str">
            <v>Zhongyuan Gold Smelter of Zhongjin Gold Corporation</v>
          </cell>
          <cell r="E74" t="str">
            <v>CID002224</v>
          </cell>
        </row>
        <row r="75">
          <cell r="A75" t="str">
            <v>Gold</v>
          </cell>
          <cell r="C75" t="str">
            <v>Heraeus Ltd. Hong Kong</v>
          </cell>
          <cell r="E75" t="str">
            <v>CID000707</v>
          </cell>
        </row>
        <row r="76">
          <cell r="A76" t="str">
            <v>Gold</v>
          </cell>
          <cell r="C76" t="str">
            <v>Heraeus Precious Metals GmbH &amp; Co. KG</v>
          </cell>
          <cell r="E76" t="str">
            <v>CID000711</v>
          </cell>
        </row>
        <row r="77">
          <cell r="A77" t="str">
            <v>Gold</v>
          </cell>
          <cell r="C77" t="str">
            <v>Hunan Chenzhou Mining Co., Ltd.</v>
          </cell>
          <cell r="E77" t="str">
            <v>CID000767</v>
          </cell>
        </row>
        <row r="78">
          <cell r="A78" t="str">
            <v>Gold</v>
          </cell>
          <cell r="C78" t="str">
            <v>Hunan Chenzhou Mining Co., Ltd.</v>
          </cell>
          <cell r="E78" t="str">
            <v>CID000767</v>
          </cell>
        </row>
        <row r="79">
          <cell r="A79" t="str">
            <v>Gold</v>
          </cell>
          <cell r="C79" t="str">
            <v>Hunan Chenzhou Mining Co., Ltd.</v>
          </cell>
          <cell r="E79" t="str">
            <v>CID000767</v>
          </cell>
        </row>
        <row r="80">
          <cell r="A80" t="str">
            <v>Gold</v>
          </cell>
          <cell r="C80" t="str">
            <v>Hwasung CJ Co., Ltd.</v>
          </cell>
          <cell r="E80" t="str">
            <v>CID000778</v>
          </cell>
        </row>
        <row r="81">
          <cell r="A81" t="str">
            <v>Gold</v>
          </cell>
          <cell r="C81" t="str">
            <v>Inner Mongolia Qiankun Gold and Silver Refinery Share Co., Ltd.</v>
          </cell>
          <cell r="E81" t="str">
            <v>CID000801</v>
          </cell>
        </row>
        <row r="82">
          <cell r="A82" t="str">
            <v>Gold</v>
          </cell>
          <cell r="C82" t="str">
            <v>Ishifuku Metal Industry Co., Ltd.</v>
          </cell>
          <cell r="E82" t="str">
            <v>CID000807</v>
          </cell>
        </row>
        <row r="83">
          <cell r="A83" t="str">
            <v>Gold</v>
          </cell>
          <cell r="C83" t="str">
            <v>Istanbul Gold Refinery</v>
          </cell>
          <cell r="E83" t="str">
            <v>CID000814</v>
          </cell>
        </row>
        <row r="84">
          <cell r="A84" t="str">
            <v>Gold</v>
          </cell>
          <cell r="C84" t="str">
            <v>Japan Mint</v>
          </cell>
          <cell r="E84" t="str">
            <v>CID000823</v>
          </cell>
        </row>
        <row r="85">
          <cell r="A85" t="str">
            <v>Gold</v>
          </cell>
          <cell r="C85" t="str">
            <v>Jiangxi Copper Co., Ltd.</v>
          </cell>
          <cell r="E85" t="str">
            <v>CID000855</v>
          </cell>
        </row>
        <row r="86">
          <cell r="A86" t="str">
            <v>Gold</v>
          </cell>
          <cell r="C86" t="str">
            <v>Jiangxi Copper Co., Ltd.</v>
          </cell>
          <cell r="E86" t="str">
            <v>CID000855</v>
          </cell>
        </row>
        <row r="87">
          <cell r="A87" t="str">
            <v>Gold</v>
          </cell>
          <cell r="C87" t="str">
            <v>Asahi Refining Canada Ltd.</v>
          </cell>
          <cell r="E87" t="str">
            <v>CID000924</v>
          </cell>
        </row>
        <row r="88">
          <cell r="A88" t="str">
            <v>Gold</v>
          </cell>
          <cell r="C88" t="str">
            <v>Asahi Refining USA Inc.</v>
          </cell>
          <cell r="E88" t="str">
            <v>CID000920</v>
          </cell>
        </row>
        <row r="89">
          <cell r="A89" t="str">
            <v>Gold</v>
          </cell>
          <cell r="C89" t="str">
            <v>Asahi Refining USA Inc.</v>
          </cell>
          <cell r="E89" t="str">
            <v>CID000920</v>
          </cell>
        </row>
        <row r="90">
          <cell r="A90" t="str">
            <v>Gold</v>
          </cell>
          <cell r="C90" t="str">
            <v>Asahi Refining Canada Ltd.</v>
          </cell>
          <cell r="E90" t="str">
            <v>CID000924</v>
          </cell>
        </row>
        <row r="91">
          <cell r="A91" t="str">
            <v>Gold</v>
          </cell>
          <cell r="C91" t="str">
            <v>JSC Ekaterinburg Non-Ferrous Metal Processing Plant</v>
          </cell>
          <cell r="E91" t="str">
            <v>CID000927</v>
          </cell>
        </row>
        <row r="92">
          <cell r="A92" t="str">
            <v>Gold</v>
          </cell>
          <cell r="C92" t="str">
            <v>JSC Uralelectromed</v>
          </cell>
          <cell r="E92" t="str">
            <v>CID000929</v>
          </cell>
        </row>
        <row r="93">
          <cell r="A93" t="str">
            <v>Gold</v>
          </cell>
          <cell r="C93" t="str">
            <v>JX Nippon Mining &amp; Metals Co., Ltd.</v>
          </cell>
          <cell r="E93" t="str">
            <v>CID000937</v>
          </cell>
        </row>
        <row r="94">
          <cell r="A94" t="str">
            <v>Gold</v>
          </cell>
          <cell r="C94" t="str">
            <v>Kaloti Precious Metals</v>
          </cell>
          <cell r="E94" t="str">
            <v>CID002563</v>
          </cell>
        </row>
        <row r="95">
          <cell r="A95" t="str">
            <v>Gold</v>
          </cell>
          <cell r="C95" t="str">
            <v>Kazakhmys Smelting LLC</v>
          </cell>
          <cell r="E95" t="str">
            <v>CID000956</v>
          </cell>
        </row>
        <row r="96">
          <cell r="A96" t="str">
            <v>Gold</v>
          </cell>
          <cell r="C96" t="str">
            <v>Kazzinc</v>
          </cell>
          <cell r="E96" t="str">
            <v>CID000957</v>
          </cell>
        </row>
        <row r="97">
          <cell r="A97" t="str">
            <v>Gold</v>
          </cell>
          <cell r="C97" t="str">
            <v>Kennecott Utah Copper LLC</v>
          </cell>
          <cell r="E97" t="str">
            <v>CID000969</v>
          </cell>
        </row>
        <row r="98">
          <cell r="A98" t="str">
            <v>Gold</v>
          </cell>
          <cell r="C98" t="str">
            <v>KGHM Polska Miedź Spółka Akcyjna</v>
          </cell>
          <cell r="E98" t="str">
            <v>CID002511</v>
          </cell>
        </row>
        <row r="99">
          <cell r="A99" t="str">
            <v>Gold</v>
          </cell>
          <cell r="C99" t="str">
            <v>Kojima Chemicals Co., Ltd.</v>
          </cell>
          <cell r="E99" t="str">
            <v>CID000981</v>
          </cell>
        </row>
        <row r="100">
          <cell r="A100" t="str">
            <v>Gold</v>
          </cell>
          <cell r="C100" t="str">
            <v>Kojima Chemicals Co., Ltd.</v>
          </cell>
          <cell r="E100" t="str">
            <v>CID000981</v>
          </cell>
        </row>
        <row r="101">
          <cell r="A101" t="str">
            <v>Gold</v>
          </cell>
          <cell r="C101" t="str">
            <v>KGHM Polska Miedź Spółka Akcyjna</v>
          </cell>
          <cell r="E101" t="str">
            <v>CID002511</v>
          </cell>
        </row>
        <row r="102">
          <cell r="A102" t="str">
            <v>Gold</v>
          </cell>
          <cell r="C102" t="str">
            <v>Korea Metal Co., Ltd.</v>
          </cell>
          <cell r="E102" t="str">
            <v>CID000988</v>
          </cell>
        </row>
        <row r="103">
          <cell r="A103" t="str">
            <v>Gold</v>
          </cell>
          <cell r="C103" t="str">
            <v>Korea Zinc Co., Ltd.</v>
          </cell>
          <cell r="E103" t="str">
            <v>CID002605</v>
          </cell>
        </row>
        <row r="104">
          <cell r="A104" t="str">
            <v>Gold</v>
          </cell>
          <cell r="C104" t="str">
            <v>Kyrgyzaltyn JSC</v>
          </cell>
          <cell r="E104" t="str">
            <v>CID001029</v>
          </cell>
        </row>
        <row r="105">
          <cell r="A105" t="str">
            <v>Gold</v>
          </cell>
          <cell r="C105" t="str">
            <v>Kyshtym Copper-Electrolytic Plant ZAO</v>
          </cell>
          <cell r="E105" t="str">
            <v>CID002865</v>
          </cell>
        </row>
        <row r="106">
          <cell r="A106" t="str">
            <v>Gold</v>
          </cell>
          <cell r="C106" t="str">
            <v>Caridad</v>
          </cell>
          <cell r="E106" t="str">
            <v>CID000180</v>
          </cell>
        </row>
        <row r="107">
          <cell r="A107" t="str">
            <v>Gold</v>
          </cell>
          <cell r="C107" t="str">
            <v>The Refinery of Shandong Gold Mining Co., Ltd.</v>
          </cell>
          <cell r="E107" t="str">
            <v>CID001916</v>
          </cell>
        </row>
        <row r="108">
          <cell r="A108" t="str">
            <v>Gold</v>
          </cell>
          <cell r="C108" t="str">
            <v>L'azurde Company For Jewelry</v>
          </cell>
          <cell r="E108" t="str">
            <v>CID001032</v>
          </cell>
        </row>
        <row r="109">
          <cell r="A109" t="str">
            <v>Gold</v>
          </cell>
          <cell r="C109" t="str">
            <v>Lingbao Gold Co., Ltd.</v>
          </cell>
          <cell r="E109" t="str">
            <v>CID001056</v>
          </cell>
        </row>
        <row r="110">
          <cell r="A110" t="str">
            <v>Gold</v>
          </cell>
          <cell r="C110" t="str">
            <v>Lingbao Jinyuan Tonghui Refinery Co., Ltd.</v>
          </cell>
          <cell r="E110" t="str">
            <v>CID001058</v>
          </cell>
        </row>
        <row r="111">
          <cell r="A111" t="str">
            <v>Gold</v>
          </cell>
          <cell r="C111" t="str">
            <v>LS-NIKKO Copper Inc.</v>
          </cell>
          <cell r="E111" t="str">
            <v>CID001078</v>
          </cell>
        </row>
        <row r="112">
          <cell r="A112" t="str">
            <v>Gold</v>
          </cell>
          <cell r="C112" t="str">
            <v>Luoyang Zijin Yinhui Gold Refinery Co., Ltd.</v>
          </cell>
          <cell r="E112" t="str">
            <v>CID001093</v>
          </cell>
        </row>
        <row r="113">
          <cell r="A113" t="str">
            <v>Gold</v>
          </cell>
          <cell r="C113" t="str">
            <v>Luoyang Zijin Yinhui Gold Refinery Co., Ltd.</v>
          </cell>
          <cell r="E113" t="str">
            <v>CID001093</v>
          </cell>
        </row>
        <row r="114">
          <cell r="A114" t="str">
            <v>Gold</v>
          </cell>
          <cell r="C114" t="str">
            <v>Luoyang Zijin Yinhui Gold Refinery Co., Ltd.</v>
          </cell>
          <cell r="E114" t="str">
            <v>CID001093</v>
          </cell>
        </row>
        <row r="115">
          <cell r="A115" t="str">
            <v>Gold</v>
          </cell>
          <cell r="C115" t="str">
            <v>Materion</v>
          </cell>
          <cell r="E115" t="str">
            <v>CID001113</v>
          </cell>
        </row>
        <row r="116">
          <cell r="A116" t="str">
            <v>Gold</v>
          </cell>
          <cell r="C116" t="str">
            <v>Matsuda Sangyo Co., Ltd.</v>
          </cell>
          <cell r="E116" t="str">
            <v>CID001119</v>
          </cell>
        </row>
        <row r="117">
          <cell r="A117" t="str">
            <v>Gold</v>
          </cell>
          <cell r="C117" t="str">
            <v>Sumitomo Metal Mining Co., Ltd.</v>
          </cell>
          <cell r="E117" t="str">
            <v>CID001798</v>
          </cell>
        </row>
        <row r="118">
          <cell r="A118" t="str">
            <v>Gold</v>
          </cell>
          <cell r="C118" t="str">
            <v>Metalúrgica Met-Mex Peñoles S.A. De C.V.</v>
          </cell>
          <cell r="E118" t="str">
            <v>CID001161</v>
          </cell>
        </row>
        <row r="119">
          <cell r="A119" t="str">
            <v>Gold</v>
          </cell>
          <cell r="C119" t="str">
            <v>Metalor Technologies S.A.</v>
          </cell>
          <cell r="E119" t="str">
            <v>CID001153</v>
          </cell>
        </row>
        <row r="120">
          <cell r="A120" t="str">
            <v>Gold</v>
          </cell>
          <cell r="C120" t="str">
            <v>Metalor Technologies (Hong Kong) Ltd.</v>
          </cell>
          <cell r="E120" t="str">
            <v>CID001149</v>
          </cell>
        </row>
        <row r="121">
          <cell r="A121" t="str">
            <v>Gold</v>
          </cell>
          <cell r="C121" t="str">
            <v>Metalor Technologies (Singapore) Pte., Ltd.</v>
          </cell>
          <cell r="E121" t="str">
            <v>CID001152</v>
          </cell>
        </row>
        <row r="122">
          <cell r="A122" t="str">
            <v>Gold</v>
          </cell>
          <cell r="C122" t="str">
            <v>Metalor Technologies (Suzhou) Ltd.</v>
          </cell>
          <cell r="E122" t="str">
            <v>CID001147</v>
          </cell>
        </row>
        <row r="123">
          <cell r="A123" t="str">
            <v>Gold</v>
          </cell>
          <cell r="C123" t="str">
            <v>Metalor Technologies S.A.</v>
          </cell>
          <cell r="E123" t="str">
            <v>CID001153</v>
          </cell>
        </row>
        <row r="124">
          <cell r="A124" t="str">
            <v>Gold</v>
          </cell>
          <cell r="C124" t="str">
            <v>Metalor USA Refining Corporation</v>
          </cell>
          <cell r="E124" t="str">
            <v>CID001157</v>
          </cell>
        </row>
        <row r="125">
          <cell r="A125" t="str">
            <v>Gold</v>
          </cell>
          <cell r="C125" t="str">
            <v>Metalúrgica Met-Mex Peñoles S.A. De C.V.</v>
          </cell>
          <cell r="E125" t="str">
            <v>CID001161</v>
          </cell>
        </row>
        <row r="126">
          <cell r="A126" t="str">
            <v>Gold</v>
          </cell>
          <cell r="C126" t="str">
            <v>Metalúrgica Met-Mex Peñoles S.A. De C.V.</v>
          </cell>
          <cell r="E126" t="str">
            <v>CID001161</v>
          </cell>
        </row>
        <row r="127">
          <cell r="A127" t="str">
            <v>Gold</v>
          </cell>
          <cell r="C127" t="str">
            <v>Metalúrgica Met-Mex Peñoles S.A. De C.V.</v>
          </cell>
          <cell r="E127" t="str">
            <v>CID001161</v>
          </cell>
        </row>
        <row r="128">
          <cell r="A128" t="str">
            <v>Gold</v>
          </cell>
          <cell r="C128" t="str">
            <v>Mitsubishi Materials Corporation</v>
          </cell>
          <cell r="E128" t="str">
            <v>CID001188</v>
          </cell>
        </row>
        <row r="129">
          <cell r="A129" t="str">
            <v>Gold</v>
          </cell>
          <cell r="C129" t="str">
            <v>Mitsui Mining and Smelting Co., Ltd.</v>
          </cell>
          <cell r="E129" t="str">
            <v>CID001193</v>
          </cell>
        </row>
        <row r="130">
          <cell r="A130" t="str">
            <v>Gold</v>
          </cell>
          <cell r="C130" t="str">
            <v>Mitsui Mining and Smelting Co., Ltd.</v>
          </cell>
          <cell r="E130" t="str">
            <v>CID001193</v>
          </cell>
        </row>
        <row r="131">
          <cell r="A131" t="str">
            <v>Gold</v>
          </cell>
          <cell r="C131" t="str">
            <v>MMTC-PAMP India Pvt., Ltd.</v>
          </cell>
          <cell r="E131" t="str">
            <v>CID002509</v>
          </cell>
        </row>
        <row r="132">
          <cell r="A132" t="str">
            <v>Gold</v>
          </cell>
          <cell r="C132" t="str">
            <v>Modeltech Sdn Bhd</v>
          </cell>
          <cell r="E132" t="str">
            <v>CID002857</v>
          </cell>
        </row>
        <row r="133">
          <cell r="A133" t="str">
            <v>Gold</v>
          </cell>
          <cell r="C133" t="str">
            <v>Morris and Watson</v>
          </cell>
          <cell r="E133" t="str">
            <v>CID002282</v>
          </cell>
        </row>
        <row r="134">
          <cell r="A134" t="str">
            <v>Gold</v>
          </cell>
          <cell r="C134" t="str">
            <v>Moscow Special Alloys Processing Plant</v>
          </cell>
          <cell r="E134" t="str">
            <v>CID001204</v>
          </cell>
        </row>
        <row r="135">
          <cell r="A135" t="str">
            <v>Gold</v>
          </cell>
          <cell r="C135" t="str">
            <v>Nadir Metal Rafineri San. Ve Tic. A.Ş.</v>
          </cell>
          <cell r="E135" t="str">
            <v>CID001220</v>
          </cell>
        </row>
        <row r="136">
          <cell r="A136" t="str">
            <v>Gold</v>
          </cell>
          <cell r="C136" t="str">
            <v>Navoi Mining and Metallurgical Combinat</v>
          </cell>
          <cell r="E136" t="str">
            <v>CID001236</v>
          </cell>
        </row>
        <row r="137">
          <cell r="A137" t="str">
            <v>Gold</v>
          </cell>
          <cell r="C137" t="str">
            <v>Nihon Material Co., Ltd.</v>
          </cell>
          <cell r="E137" t="str">
            <v>CID001259</v>
          </cell>
        </row>
        <row r="138">
          <cell r="A138" t="str">
            <v>Gold</v>
          </cell>
          <cell r="C138" t="str">
            <v>Aurubis AG</v>
          </cell>
          <cell r="E138" t="str">
            <v>CID000113</v>
          </cell>
        </row>
        <row r="139">
          <cell r="A139" t="str">
            <v>Gold</v>
          </cell>
          <cell r="C139" t="str">
            <v>Ögussa Österreichische Gold- und Silber-Scheideanstalt GmbH</v>
          </cell>
          <cell r="E139" t="str">
            <v>CID002779</v>
          </cell>
        </row>
        <row r="140">
          <cell r="A140" t="str">
            <v>Gold</v>
          </cell>
          <cell r="C140" t="str">
            <v>Elemetal Refining, LLC</v>
          </cell>
          <cell r="E140" t="str">
            <v>CID001322</v>
          </cell>
        </row>
        <row r="141">
          <cell r="A141" t="str">
            <v>Gold</v>
          </cell>
          <cell r="C141" t="str">
            <v>Ohura Precious Metal Industry Co., Ltd.</v>
          </cell>
          <cell r="E141" t="str">
            <v>CID001325</v>
          </cell>
        </row>
        <row r="142">
          <cell r="A142" t="str">
            <v>Gold</v>
          </cell>
          <cell r="C142" t="str">
            <v>OJSC "The Gulidov Krasnoyarsk Non-Ferrous Metals Plant" (OJSC Krastsvetmet)</v>
          </cell>
          <cell r="E142" t="str">
            <v>CID001326</v>
          </cell>
        </row>
        <row r="143">
          <cell r="A143" t="str">
            <v>Gold</v>
          </cell>
          <cell r="C143" t="str">
            <v>OJSC "The Gulidov Krasnoyarsk Non-Ferrous Metals Plant" (OJSC Krastsvetmet)</v>
          </cell>
          <cell r="E143" t="str">
            <v>CID001326</v>
          </cell>
        </row>
        <row r="144">
          <cell r="A144" t="str">
            <v>Gold</v>
          </cell>
          <cell r="C144" t="str">
            <v>OJSC Novosibirsk Refinery</v>
          </cell>
          <cell r="E144" t="str">
            <v>CID000493</v>
          </cell>
        </row>
        <row r="145">
          <cell r="A145" t="str">
            <v>Gold</v>
          </cell>
          <cell r="C145" t="str">
            <v>Elemetal Refining, LLC</v>
          </cell>
          <cell r="E145" t="str">
            <v>CID001322</v>
          </cell>
        </row>
        <row r="146">
          <cell r="A146" t="str">
            <v>Gold</v>
          </cell>
          <cell r="C146" t="str">
            <v>PAMP S.A.</v>
          </cell>
          <cell r="E146" t="str">
            <v>CID001352</v>
          </cell>
        </row>
        <row r="147">
          <cell r="A147" t="str">
            <v>Gold</v>
          </cell>
          <cell r="C147" t="str">
            <v>JX Nippon Mining &amp; Metals Co., Ltd.</v>
          </cell>
          <cell r="E147" t="str">
            <v>CID000937</v>
          </cell>
        </row>
        <row r="148">
          <cell r="A148" t="str">
            <v>Gold</v>
          </cell>
          <cell r="C148" t="str">
            <v>Penglai Penggang Gold Industry Co., Ltd.</v>
          </cell>
          <cell r="E148" t="str">
            <v>CID001362</v>
          </cell>
        </row>
        <row r="149">
          <cell r="A149" t="str">
            <v>Gold</v>
          </cell>
          <cell r="C149" t="str">
            <v>Western Australian Mint trading as The Perth Mint</v>
          </cell>
          <cell r="E149" t="str">
            <v>CID002030</v>
          </cell>
        </row>
        <row r="150">
          <cell r="A150" t="str">
            <v>Gold</v>
          </cell>
          <cell r="C150" t="str">
            <v>Western Australian Mint trading as The Perth Mint</v>
          </cell>
          <cell r="E150" t="str">
            <v>CID002030</v>
          </cell>
        </row>
        <row r="151">
          <cell r="A151" t="str">
            <v>Gold</v>
          </cell>
          <cell r="C151" t="str">
            <v>Prioksky Plant of Non-Ferrous Metals</v>
          </cell>
          <cell r="E151" t="str">
            <v>CID001386</v>
          </cell>
        </row>
        <row r="152">
          <cell r="A152" t="str">
            <v>Gold</v>
          </cell>
          <cell r="C152" t="str">
            <v>PAMP S.A.</v>
          </cell>
          <cell r="E152" t="str">
            <v>CID001352</v>
          </cell>
        </row>
        <row r="153">
          <cell r="A153" t="str">
            <v>Gold</v>
          </cell>
          <cell r="C153" t="str">
            <v>PT Aneka Tambang (Persero) Tbk</v>
          </cell>
          <cell r="E153" t="str">
            <v>CID001397</v>
          </cell>
        </row>
        <row r="154">
          <cell r="A154" t="str">
            <v>Gold</v>
          </cell>
          <cell r="C154" t="str">
            <v>PX Précinox S.A.</v>
          </cell>
          <cell r="E154" t="str">
            <v>CID001498</v>
          </cell>
        </row>
        <row r="155">
          <cell r="A155" t="str">
            <v>Gold</v>
          </cell>
          <cell r="C155" t="str">
            <v>Rand Refinery (Pty) Ltd.</v>
          </cell>
          <cell r="E155" t="str">
            <v>CID001512</v>
          </cell>
        </row>
        <row r="156">
          <cell r="A156" t="str">
            <v>Gold</v>
          </cell>
          <cell r="C156" t="str">
            <v>LS-NIKKO Copper Inc.</v>
          </cell>
          <cell r="E156" t="str">
            <v>CID001078</v>
          </cell>
        </row>
        <row r="157">
          <cell r="A157" t="str">
            <v>Gold</v>
          </cell>
          <cell r="C157" t="str">
            <v>Remondis Argentia B.V.</v>
          </cell>
          <cell r="E157" t="str">
            <v>CID002582</v>
          </cell>
        </row>
        <row r="158">
          <cell r="A158" t="str">
            <v>Gold</v>
          </cell>
          <cell r="C158" t="str">
            <v>Republic Metals Corporation</v>
          </cell>
          <cell r="E158" t="str">
            <v>CID002510</v>
          </cell>
        </row>
        <row r="159">
          <cell r="A159" t="str">
            <v>Gold</v>
          </cell>
          <cell r="C159" t="str">
            <v>Royal Canadian Mint</v>
          </cell>
          <cell r="E159" t="str">
            <v>CID001534</v>
          </cell>
        </row>
        <row r="160">
          <cell r="A160" t="str">
            <v>Gold</v>
          </cell>
          <cell r="C160" t="str">
            <v>SAAMP</v>
          </cell>
          <cell r="E160" t="str">
            <v>CID002761</v>
          </cell>
        </row>
        <row r="161">
          <cell r="A161" t="str">
            <v>Gold</v>
          </cell>
          <cell r="C161" t="str">
            <v>Sabin Metal Corp.</v>
          </cell>
          <cell r="E161" t="str">
            <v>CID001546</v>
          </cell>
        </row>
        <row r="162">
          <cell r="A162" t="str">
            <v>Gold</v>
          </cell>
          <cell r="C162" t="str">
            <v>SAFINA A.S.</v>
          </cell>
          <cell r="E162" t="str">
            <v>CID002290</v>
          </cell>
        </row>
        <row r="163">
          <cell r="A163" t="str">
            <v>Gold</v>
          </cell>
          <cell r="C163" t="str">
            <v>JX Nippon Mining &amp; Metals Co., Ltd.</v>
          </cell>
          <cell r="E163" t="str">
            <v>CID000937</v>
          </cell>
        </row>
        <row r="164">
          <cell r="A164" t="str">
            <v>Gold</v>
          </cell>
          <cell r="C164" t="str">
            <v>Sai Refinery</v>
          </cell>
          <cell r="E164" t="str">
            <v>CID002853</v>
          </cell>
        </row>
        <row r="165">
          <cell r="A165" t="str">
            <v>Gold</v>
          </cell>
          <cell r="C165" t="str">
            <v>Samduck Precious Metals</v>
          </cell>
          <cell r="E165" t="str">
            <v>CID001555</v>
          </cell>
        </row>
        <row r="166">
          <cell r="A166" t="str">
            <v>Gold</v>
          </cell>
          <cell r="C166" t="str">
            <v>Samduck Precious Metals</v>
          </cell>
          <cell r="E166" t="str">
            <v>CID001555</v>
          </cell>
        </row>
        <row r="167">
          <cell r="A167" t="str">
            <v>Gold</v>
          </cell>
          <cell r="C167" t="str">
            <v>SAMWON Metals Corp.</v>
          </cell>
          <cell r="E167" t="str">
            <v>CID001562</v>
          </cell>
        </row>
        <row r="168">
          <cell r="A168" t="str">
            <v>Gold</v>
          </cell>
          <cell r="C168" t="str">
            <v>SAXONIA Edelmetalle GmbH</v>
          </cell>
          <cell r="E168" t="str">
            <v>CID002777</v>
          </cell>
        </row>
        <row r="169">
          <cell r="A169" t="str">
            <v>Gold</v>
          </cell>
          <cell r="C169" t="str">
            <v>Schone Edelmetaal B.V.</v>
          </cell>
          <cell r="E169" t="str">
            <v>CID001573</v>
          </cell>
        </row>
        <row r="170">
          <cell r="A170" t="str">
            <v>Gold</v>
          </cell>
          <cell r="C170" t="str">
            <v>Samduck Precious Metals</v>
          </cell>
          <cell r="E170" t="str">
            <v>CID001555</v>
          </cell>
        </row>
        <row r="171">
          <cell r="A171" t="str">
            <v>Gold</v>
          </cell>
          <cell r="C171" t="str">
            <v>SEMPSA Joyería Platería S.A.</v>
          </cell>
          <cell r="E171" t="str">
            <v>CID001585</v>
          </cell>
        </row>
        <row r="172">
          <cell r="A172" t="str">
            <v>Gold</v>
          </cell>
          <cell r="C172" t="str">
            <v>SEMPSA Joyería Platería S.A.</v>
          </cell>
          <cell r="E172" t="str">
            <v>CID001585</v>
          </cell>
        </row>
        <row r="173">
          <cell r="A173" t="str">
            <v>Gold</v>
          </cell>
          <cell r="C173" t="str">
            <v>The Refinery of Shandong Gold Mining Co., Ltd.</v>
          </cell>
          <cell r="E173" t="str">
            <v>CID001916</v>
          </cell>
        </row>
        <row r="174">
          <cell r="A174" t="str">
            <v>Gold</v>
          </cell>
          <cell r="C174" t="str">
            <v>Shandong Tiancheng Biological Gold Industrial Co., Ltd.</v>
          </cell>
          <cell r="E174" t="str">
            <v>CID001619</v>
          </cell>
        </row>
        <row r="175">
          <cell r="A175" t="str">
            <v>Gold</v>
          </cell>
          <cell r="C175" t="str">
            <v>Shandong Tiancheng Biological Gold Industrial Co., Ltd.</v>
          </cell>
          <cell r="E175" t="str">
            <v>CID001619</v>
          </cell>
        </row>
        <row r="176">
          <cell r="A176" t="str">
            <v>Gold</v>
          </cell>
          <cell r="C176" t="str">
            <v>Shandong Zhaojin Gold &amp; Silver Refinery Co., Ltd.</v>
          </cell>
          <cell r="E176" t="str">
            <v>CID001622</v>
          </cell>
        </row>
        <row r="177">
          <cell r="A177" t="str">
            <v>Gold</v>
          </cell>
          <cell r="C177" t="str">
            <v>The Refinery of Shandong Gold Mining Co., Ltd.</v>
          </cell>
          <cell r="E177" t="str">
            <v>CID001916</v>
          </cell>
        </row>
        <row r="178">
          <cell r="A178" t="str">
            <v>Gold</v>
          </cell>
          <cell r="C178" t="str">
            <v>Tanaka Kikinzoku Kogyo K.K.</v>
          </cell>
          <cell r="E178" t="str">
            <v>CID001875</v>
          </cell>
        </row>
        <row r="179">
          <cell r="A179" t="str">
            <v>Gold</v>
          </cell>
          <cell r="C179" t="str">
            <v>Sichuan Tianze Precious Metals Co., Ltd.</v>
          </cell>
          <cell r="E179" t="str">
            <v>CID001736</v>
          </cell>
        </row>
        <row r="180">
          <cell r="A180" t="str">
            <v>Gold</v>
          </cell>
          <cell r="C180" t="str">
            <v>Tanaka Kikinzoku Kogyo K.K.</v>
          </cell>
          <cell r="E180" t="str">
            <v>CID001875</v>
          </cell>
        </row>
        <row r="181">
          <cell r="A181" t="str">
            <v>Gold</v>
          </cell>
          <cell r="C181" t="str">
            <v>Singway Technology Co., Ltd.</v>
          </cell>
          <cell r="E181" t="str">
            <v>CID002516</v>
          </cell>
        </row>
        <row r="182">
          <cell r="A182" t="str">
            <v>Gold</v>
          </cell>
          <cell r="C182" t="str">
            <v>Sumitomo Metal Mining Co., Ltd.</v>
          </cell>
          <cell r="E182" t="str">
            <v>CID001798</v>
          </cell>
        </row>
        <row r="183">
          <cell r="A183" t="str">
            <v>Gold</v>
          </cell>
          <cell r="C183" t="str">
            <v>So Accurate Group, Inc.</v>
          </cell>
          <cell r="E183" t="str">
            <v>CID001754</v>
          </cell>
        </row>
        <row r="184">
          <cell r="A184" t="str">
            <v>Gold</v>
          </cell>
          <cell r="C184" t="str">
            <v>SOE Shyolkovsky Factory of Secondary Precious Metals</v>
          </cell>
          <cell r="E184" t="str">
            <v>CID001756</v>
          </cell>
        </row>
        <row r="185">
          <cell r="A185" t="str">
            <v>Gold</v>
          </cell>
          <cell r="C185" t="str">
            <v>Solar Applied Materials Technology Corp.</v>
          </cell>
          <cell r="E185" t="str">
            <v>CID001761</v>
          </cell>
        </row>
        <row r="186">
          <cell r="A186" t="str">
            <v>Gold</v>
          </cell>
          <cell r="C186" t="str">
            <v>Solar Applied Materials Technology Corp.</v>
          </cell>
          <cell r="E186" t="str">
            <v>CID001761</v>
          </cell>
        </row>
        <row r="187">
          <cell r="A187" t="str">
            <v>Gold</v>
          </cell>
          <cell r="C187" t="str">
            <v>Solar Applied Materials Technology Corp.</v>
          </cell>
          <cell r="E187" t="str">
            <v>CID001761</v>
          </cell>
        </row>
        <row r="188">
          <cell r="A188" t="str">
            <v>Gold</v>
          </cell>
          <cell r="C188" t="str">
            <v>Sudan Gold Refinery</v>
          </cell>
          <cell r="E188" t="str">
            <v>CID002567</v>
          </cell>
        </row>
        <row r="189">
          <cell r="A189" t="str">
            <v>Gold</v>
          </cell>
          <cell r="C189" t="str">
            <v>Sumitomo Metal Mining Co., Ltd.</v>
          </cell>
          <cell r="E189" t="str">
            <v>CID001798</v>
          </cell>
        </row>
        <row r="190">
          <cell r="A190" t="str">
            <v>Gold</v>
          </cell>
          <cell r="C190" t="str">
            <v>Sumitomo Metal Mining Co., Ltd.</v>
          </cell>
          <cell r="E190" t="str">
            <v>CID001798</v>
          </cell>
        </row>
        <row r="191">
          <cell r="A191" t="str">
            <v>Gold</v>
          </cell>
          <cell r="C191" t="str">
            <v>T.C.A S.p.A</v>
          </cell>
          <cell r="E191" t="str">
            <v>CID002580</v>
          </cell>
        </row>
        <row r="192">
          <cell r="A192" t="str">
            <v>Gold</v>
          </cell>
          <cell r="C192" t="str">
            <v>Mitsui Mining and Smelting Co., Ltd.</v>
          </cell>
          <cell r="E192" t="str">
            <v>CID001193</v>
          </cell>
        </row>
        <row r="193">
          <cell r="A193" t="str">
            <v>Gold</v>
          </cell>
          <cell r="C193" t="str">
            <v>JX Nippon Mining &amp; Metals Co., Ltd.</v>
          </cell>
          <cell r="E193" t="str">
            <v>CID000937</v>
          </cell>
        </row>
        <row r="194">
          <cell r="A194" t="str">
            <v>Gold</v>
          </cell>
          <cell r="C194" t="str">
            <v>Tanaka Kikinzoku Kogyo K.K.</v>
          </cell>
          <cell r="E194" t="str">
            <v>CID001875</v>
          </cell>
        </row>
        <row r="195">
          <cell r="A195" t="str">
            <v>Gold</v>
          </cell>
          <cell r="C195" t="str">
            <v>Tanaka Kikinzoku Kogyo K.K.</v>
          </cell>
          <cell r="E195" t="str">
            <v>CID001875</v>
          </cell>
        </row>
        <row r="196">
          <cell r="A196" t="str">
            <v>Gold</v>
          </cell>
          <cell r="C196" t="str">
            <v>Tanaka Kikinzoku Kogyo K.K.</v>
          </cell>
          <cell r="E196" t="str">
            <v>CID001875</v>
          </cell>
        </row>
        <row r="197">
          <cell r="A197" t="str">
            <v>Gold</v>
          </cell>
          <cell r="C197" t="str">
            <v>Tanaka Kikinzoku Kogyo K.K.</v>
          </cell>
          <cell r="E197" t="str">
            <v>CID001875</v>
          </cell>
        </row>
        <row r="198">
          <cell r="A198" t="str">
            <v>Gold</v>
          </cell>
          <cell r="C198" t="str">
            <v>Tanaka Kikinzoku Kogyo K.K.</v>
          </cell>
          <cell r="E198" t="str">
            <v>CID001875</v>
          </cell>
        </row>
        <row r="199">
          <cell r="A199" t="str">
            <v>Gold</v>
          </cell>
          <cell r="C199" t="str">
            <v>Tanaka Kikinzoku Kogyo K.K.</v>
          </cell>
          <cell r="E199" t="str">
            <v>CID001875</v>
          </cell>
        </row>
        <row r="200">
          <cell r="A200" t="str">
            <v>Gold</v>
          </cell>
          <cell r="C200" t="str">
            <v>Tanaka Kikinzoku Kogyo K.K.</v>
          </cell>
          <cell r="E200" t="str">
            <v>CID001875</v>
          </cell>
        </row>
        <row r="201">
          <cell r="A201" t="str">
            <v>Gold</v>
          </cell>
          <cell r="C201" t="str">
            <v>Tanaka Kikinzoku Kogyo K.K.</v>
          </cell>
          <cell r="E201" t="str">
            <v>CID001875</v>
          </cell>
        </row>
        <row r="202">
          <cell r="A202" t="str">
            <v>Gold</v>
          </cell>
          <cell r="C202" t="str">
            <v>Great Wall Precious Metals Co., Ltd. of CBPM</v>
          </cell>
          <cell r="E202" t="str">
            <v>CID001909</v>
          </cell>
        </row>
        <row r="203">
          <cell r="A203" t="str">
            <v>Gold</v>
          </cell>
          <cell r="C203" t="str">
            <v>Western Australian Mint trading as The Perth Mint</v>
          </cell>
          <cell r="E203" t="str">
            <v>CID002030</v>
          </cell>
        </row>
        <row r="204">
          <cell r="A204" t="str">
            <v>Gold</v>
          </cell>
          <cell r="C204" t="str">
            <v>The Refinery of Shandong Gold Mining Co., Ltd.</v>
          </cell>
          <cell r="E204" t="str">
            <v>CID001916</v>
          </cell>
        </row>
        <row r="205">
          <cell r="A205" t="str">
            <v>Gold</v>
          </cell>
          <cell r="C205" t="str">
            <v>Tokuriki Honten Co., Ltd.</v>
          </cell>
          <cell r="E205" t="str">
            <v>CID001938</v>
          </cell>
        </row>
        <row r="206">
          <cell r="A206" t="str">
            <v>Gold</v>
          </cell>
          <cell r="C206" t="str">
            <v>Tongling Nonferrous Metals Group Co., Ltd.</v>
          </cell>
          <cell r="E206" t="str">
            <v>CID001947</v>
          </cell>
        </row>
        <row r="207">
          <cell r="A207" t="str">
            <v>Gold</v>
          </cell>
          <cell r="C207" t="str">
            <v>Tongling Nonferrous Metals Group Co., Ltd.</v>
          </cell>
          <cell r="E207" t="str">
            <v>CID001947</v>
          </cell>
        </row>
        <row r="208">
          <cell r="A208" t="str">
            <v>Gold</v>
          </cell>
          <cell r="C208" t="str">
            <v>Tony Goetz NV</v>
          </cell>
          <cell r="E208" t="str">
            <v>CID002587</v>
          </cell>
        </row>
        <row r="209">
          <cell r="A209" t="str">
            <v>Gold</v>
          </cell>
          <cell r="C209" t="str">
            <v>TOO Tau-Ken-Altyn</v>
          </cell>
          <cell r="E209" t="str">
            <v>CID002615</v>
          </cell>
        </row>
        <row r="210">
          <cell r="A210" t="str">
            <v>Gold</v>
          </cell>
          <cell r="C210" t="str">
            <v>Torecom</v>
          </cell>
          <cell r="E210" t="str">
            <v>CID001955</v>
          </cell>
        </row>
        <row r="211">
          <cell r="A211" t="str">
            <v>Gold</v>
          </cell>
          <cell r="C211" t="str">
            <v>Sumitomo Metal Mining Co., Ltd.</v>
          </cell>
          <cell r="E211" t="str">
            <v>CID001798</v>
          </cell>
        </row>
        <row r="212">
          <cell r="A212" t="str">
            <v>Gold</v>
          </cell>
          <cell r="C212" t="str">
            <v>Umicore Brasil Ltda.</v>
          </cell>
          <cell r="E212" t="str">
            <v>CID001977</v>
          </cell>
        </row>
        <row r="213">
          <cell r="A213" t="str">
            <v>Gold</v>
          </cell>
          <cell r="C213" t="str">
            <v>Umicore Precious Metals Thailand</v>
          </cell>
          <cell r="E213" t="str">
            <v>CID002314</v>
          </cell>
        </row>
        <row r="214">
          <cell r="A214" t="str">
            <v>Gold</v>
          </cell>
          <cell r="C214" t="str">
            <v>Umicore S.A. Business Unit Precious Metals Refining</v>
          </cell>
          <cell r="E214" t="str">
            <v>CID001980</v>
          </cell>
        </row>
        <row r="215">
          <cell r="A215" t="str">
            <v>Gold</v>
          </cell>
          <cell r="C215" t="str">
            <v>United Precious Metal Refining, Inc.</v>
          </cell>
          <cell r="E215" t="str">
            <v>CID001993</v>
          </cell>
        </row>
        <row r="216">
          <cell r="A216" t="str">
            <v>Gold</v>
          </cell>
          <cell r="C216" t="str">
            <v>Universal Precious Metals Refining Zambia</v>
          </cell>
          <cell r="E216" t="str">
            <v>CID002854</v>
          </cell>
        </row>
        <row r="217">
          <cell r="A217" t="str">
            <v>Gold</v>
          </cell>
          <cell r="C217" t="str">
            <v>Valcambi S.A.</v>
          </cell>
          <cell r="E217" t="str">
            <v>CID002003</v>
          </cell>
        </row>
        <row r="218">
          <cell r="A218" t="str">
            <v>Gold</v>
          </cell>
          <cell r="C218" t="str">
            <v>Western Australian Mint trading as The Perth Mint</v>
          </cell>
          <cell r="E218" t="str">
            <v>CID002030</v>
          </cell>
        </row>
        <row r="219">
          <cell r="A219" t="str">
            <v>Gold</v>
          </cell>
          <cell r="C219" t="str">
            <v>WIELAND Edelmetalle GmbH</v>
          </cell>
          <cell r="E219" t="str">
            <v>CID002778</v>
          </cell>
        </row>
        <row r="220">
          <cell r="A220" t="str">
            <v>Gold</v>
          </cell>
          <cell r="C220" t="str">
            <v>Materion</v>
          </cell>
          <cell r="E220" t="str">
            <v>CID001113</v>
          </cell>
        </row>
        <row r="221">
          <cell r="A221" t="str">
            <v>Gold</v>
          </cell>
          <cell r="C221" t="str">
            <v>CCR Refinery - Glencore Canada Corporation</v>
          </cell>
          <cell r="E221" t="str">
            <v>CID000185</v>
          </cell>
        </row>
        <row r="222">
          <cell r="A222" t="str">
            <v>Gold</v>
          </cell>
          <cell r="C222" t="str">
            <v>Yamamoto Precious Metal Co., Ltd.</v>
          </cell>
          <cell r="E222" t="str">
            <v>CID002100</v>
          </cell>
        </row>
        <row r="223">
          <cell r="A223" t="str">
            <v>Gold</v>
          </cell>
          <cell r="C223" t="str">
            <v>Yamamoto Precious Metal Co., Ltd.</v>
          </cell>
          <cell r="E223" t="str">
            <v>CID002100</v>
          </cell>
        </row>
        <row r="224">
          <cell r="A224" t="str">
            <v>Gold</v>
          </cell>
          <cell r="C224" t="str">
            <v>Guoda Safina High-Tech Environmental Refinery Co., Ltd.</v>
          </cell>
          <cell r="E224" t="str">
            <v>CID000651</v>
          </cell>
        </row>
        <row r="225">
          <cell r="A225" t="str">
            <v>Gold</v>
          </cell>
          <cell r="C225" t="str">
            <v>Yokohama Metal Co., Ltd.</v>
          </cell>
          <cell r="E225" t="str">
            <v>CID002129</v>
          </cell>
        </row>
        <row r="226">
          <cell r="A226" t="str">
            <v>Gold</v>
          </cell>
          <cell r="C226" t="str">
            <v>Yunnan Copper Industry Co., Ltd.</v>
          </cell>
          <cell r="E226" t="str">
            <v>CID000197</v>
          </cell>
        </row>
        <row r="227">
          <cell r="A227" t="str">
            <v>Gold</v>
          </cell>
          <cell r="C227" t="str">
            <v>Shandong Zhaojin Gold &amp; Silver Refinery Co., Ltd.</v>
          </cell>
          <cell r="E227" t="str">
            <v>CID001622</v>
          </cell>
        </row>
        <row r="228">
          <cell r="A228" t="str">
            <v>Gold</v>
          </cell>
          <cell r="C228" t="str">
            <v>Shandong Zhaojin Gold &amp; Silver Refinery Co., Ltd.</v>
          </cell>
          <cell r="E228" t="str">
            <v>CID001622</v>
          </cell>
        </row>
        <row r="229">
          <cell r="A229" t="str">
            <v>Gold</v>
          </cell>
          <cell r="C229" t="str">
            <v>Shandong Zhaojin Gold &amp; Silver Refinery Co., Ltd.</v>
          </cell>
          <cell r="E229" t="str">
            <v>CID001622</v>
          </cell>
        </row>
        <row r="230">
          <cell r="A230" t="str">
            <v>Gold</v>
          </cell>
          <cell r="C230" t="str">
            <v>Shandong Zhaojin Gold &amp; Silver Refinery Co., Ltd.</v>
          </cell>
          <cell r="E230" t="str">
            <v>CID001622</v>
          </cell>
        </row>
        <row r="231">
          <cell r="A231" t="str">
            <v>Gold</v>
          </cell>
          <cell r="C231" t="str">
            <v>Shandong Zhaojin Gold &amp; Silver Refinery Co., Ltd.</v>
          </cell>
          <cell r="E231" t="str">
            <v>CID001622</v>
          </cell>
        </row>
        <row r="232">
          <cell r="A232" t="str">
            <v>Gold</v>
          </cell>
          <cell r="C232" t="str">
            <v>Shandong Zhaojin Gold &amp; Silver Refinery Co., Ltd.</v>
          </cell>
          <cell r="E232" t="str">
            <v>CID001622</v>
          </cell>
        </row>
        <row r="233">
          <cell r="A233" t="str">
            <v>Gold</v>
          </cell>
          <cell r="C233" t="str">
            <v>Zhongyuan Gold Smelter of Zhongjin Gold Corporation</v>
          </cell>
          <cell r="E233" t="str">
            <v>CID002224</v>
          </cell>
        </row>
        <row r="234">
          <cell r="A234" t="str">
            <v>Gold</v>
          </cell>
          <cell r="C234" t="str">
            <v>Zhongyuan Gold Smelter of Zhongjin Gold Corporation</v>
          </cell>
          <cell r="E234" t="str">
            <v>CID002224</v>
          </cell>
        </row>
        <row r="235">
          <cell r="A235" t="str">
            <v>Gold</v>
          </cell>
          <cell r="C235" t="str">
            <v>Zijin Mining Group Co., Ltd. Gold Refinery</v>
          </cell>
          <cell r="E235" t="str">
            <v>CID002243</v>
          </cell>
        </row>
        <row r="236">
          <cell r="A236" t="str">
            <v>Gold</v>
          </cell>
          <cell r="C236" t="str">
            <v>Zijin Mining Group Co., Ltd. Gold Refinery</v>
          </cell>
          <cell r="E236" t="str">
            <v>CID002243</v>
          </cell>
        </row>
        <row r="237">
          <cell r="A237" t="str">
            <v>Gold</v>
          </cell>
          <cell r="C237" t="str">
            <v>Zijin Mining Group Co., Ltd. Gold Refinery</v>
          </cell>
          <cell r="E237" t="str">
            <v>CID002243</v>
          </cell>
        </row>
        <row r="238">
          <cell r="A238" t="str">
            <v>Gold</v>
          </cell>
        </row>
        <row r="239">
          <cell r="A239" t="str">
            <v>Gold</v>
          </cell>
          <cell r="C239" t="str">
            <v>Unknown</v>
          </cell>
        </row>
        <row r="240">
          <cell r="A240" t="str">
            <v>Tantalum</v>
          </cell>
          <cell r="C240" t="str">
            <v>Changsha South Tantalum Niobium Co., Ltd.</v>
          </cell>
          <cell r="E240" t="str">
            <v>CID000211</v>
          </cell>
        </row>
        <row r="241">
          <cell r="A241" t="str">
            <v>Tantalum</v>
          </cell>
          <cell r="C241" t="str">
            <v>Changsha South Tantalum Niobium Co., Ltd.</v>
          </cell>
          <cell r="E241" t="str">
            <v>CID000211</v>
          </cell>
        </row>
        <row r="242">
          <cell r="A242" t="str">
            <v>Tantalum</v>
          </cell>
          <cell r="C242" t="str">
            <v>Conghua Tantalum and Niobium Smeltry</v>
          </cell>
          <cell r="E242" t="str">
            <v>CID000291</v>
          </cell>
        </row>
        <row r="243">
          <cell r="A243" t="str">
            <v>Tantalum</v>
          </cell>
          <cell r="C243" t="str">
            <v>D Block Metals, LLC</v>
          </cell>
          <cell r="E243" t="str">
            <v>CID002504</v>
          </cell>
        </row>
        <row r="244">
          <cell r="A244" t="str">
            <v>Tantalum</v>
          </cell>
          <cell r="C244" t="str">
            <v>Duoluoshan</v>
          </cell>
          <cell r="E244" t="str">
            <v>CID000410</v>
          </cell>
        </row>
        <row r="245">
          <cell r="A245" t="str">
            <v>Tantalum</v>
          </cell>
          <cell r="C245" t="str">
            <v>Duoluoshan</v>
          </cell>
          <cell r="E245" t="str">
            <v>CID000410</v>
          </cell>
        </row>
        <row r="246">
          <cell r="A246" t="str">
            <v>Tantalum</v>
          </cell>
          <cell r="C246" t="str">
            <v>E.S.R. Electronics</v>
          </cell>
          <cell r="E246" t="str">
            <v>CID002590</v>
          </cell>
        </row>
        <row r="247">
          <cell r="A247" t="str">
            <v>Tantalum</v>
          </cell>
          <cell r="C247" t="str">
            <v>Exotech Inc.</v>
          </cell>
          <cell r="E247" t="str">
            <v>CID000456</v>
          </cell>
        </row>
        <row r="248">
          <cell r="A248" t="str">
            <v>Tantalum</v>
          </cell>
          <cell r="C248" t="str">
            <v>F&amp;X Electro-Materials Ltd.</v>
          </cell>
          <cell r="E248" t="str">
            <v>CID000460</v>
          </cell>
        </row>
        <row r="249">
          <cell r="A249" t="str">
            <v>Tantalum</v>
          </cell>
          <cell r="C249" t="str">
            <v>F&amp;X Electro-Materials Ltd.</v>
          </cell>
          <cell r="E249" t="str">
            <v>CID000460</v>
          </cell>
        </row>
        <row r="250">
          <cell r="A250" t="str">
            <v>Tantalum</v>
          </cell>
          <cell r="C250" t="str">
            <v>FIR Metals &amp; Resource Ltd.</v>
          </cell>
          <cell r="E250" t="str">
            <v>CID002505</v>
          </cell>
        </row>
        <row r="251">
          <cell r="A251" t="str">
            <v>Tantalum</v>
          </cell>
          <cell r="C251" t="str">
            <v>Global Advanced Metals Aizu</v>
          </cell>
          <cell r="E251" t="str">
            <v>CID002558</v>
          </cell>
        </row>
        <row r="252">
          <cell r="A252" t="str">
            <v>Tantalum</v>
          </cell>
          <cell r="C252" t="str">
            <v>Global Advanced Metals Boyertown</v>
          </cell>
          <cell r="E252" t="str">
            <v>CID002557</v>
          </cell>
        </row>
        <row r="253">
          <cell r="A253" t="str">
            <v>Tantalum</v>
          </cell>
          <cell r="C253" t="str">
            <v>Guangdong Zhiyuan New Material Co., Ltd.</v>
          </cell>
          <cell r="E253" t="str">
            <v>CID000616</v>
          </cell>
        </row>
        <row r="254">
          <cell r="A254" t="str">
            <v>Tantalum</v>
          </cell>
          <cell r="C254" t="str">
            <v>H.C. Starck Co., Ltd.</v>
          </cell>
          <cell r="E254" t="str">
            <v>CID002544</v>
          </cell>
        </row>
        <row r="255">
          <cell r="A255" t="str">
            <v>Tantalum</v>
          </cell>
          <cell r="C255" t="str">
            <v>H.C. Starck GmbH Goslar</v>
          </cell>
          <cell r="E255" t="str">
            <v>CID002545</v>
          </cell>
        </row>
        <row r="256">
          <cell r="A256" t="str">
            <v>Tantalum</v>
          </cell>
          <cell r="C256" t="str">
            <v>H.C. Starck GmbH Laufenburg</v>
          </cell>
          <cell r="E256" t="str">
            <v>CID002546</v>
          </cell>
        </row>
        <row r="257">
          <cell r="A257" t="str">
            <v>Tantalum</v>
          </cell>
          <cell r="C257" t="str">
            <v>H.C. Starck Hermsdorf GmbH</v>
          </cell>
          <cell r="E257" t="str">
            <v>CID002547</v>
          </cell>
        </row>
        <row r="258">
          <cell r="A258" t="str">
            <v>Tantalum</v>
          </cell>
          <cell r="C258" t="str">
            <v>H.C. Starck Inc.</v>
          </cell>
          <cell r="E258" t="str">
            <v>CID002548</v>
          </cell>
        </row>
        <row r="259">
          <cell r="A259" t="str">
            <v>Tantalum</v>
          </cell>
          <cell r="C259" t="str">
            <v>H.C. Starck Ltd.</v>
          </cell>
          <cell r="E259" t="str">
            <v>CID002549</v>
          </cell>
        </row>
        <row r="260">
          <cell r="A260" t="str">
            <v>Tantalum</v>
          </cell>
          <cell r="C260" t="str">
            <v>H.C. Starck Smelting GmbH &amp; Co. KG</v>
          </cell>
          <cell r="E260" t="str">
            <v>CID002550</v>
          </cell>
        </row>
        <row r="261">
          <cell r="A261" t="str">
            <v>Tantalum</v>
          </cell>
          <cell r="C261" t="str">
            <v>Hengyang King Xing Lifeng New Materials Co., Ltd.</v>
          </cell>
          <cell r="E261" t="str">
            <v>CID002492</v>
          </cell>
        </row>
        <row r="262">
          <cell r="A262" t="str">
            <v>Tantalum</v>
          </cell>
          <cell r="C262" t="str">
            <v>Hi-Temp Specialty Metals, Inc.</v>
          </cell>
          <cell r="E262" t="str">
            <v>CID000731</v>
          </cell>
        </row>
        <row r="263">
          <cell r="A263" t="str">
            <v>Tantalum</v>
          </cell>
          <cell r="C263" t="str">
            <v>Hi-Temp Specialty Metals, Inc.</v>
          </cell>
          <cell r="E263" t="str">
            <v>CID000731</v>
          </cell>
        </row>
        <row r="264">
          <cell r="A264" t="str">
            <v>Tantalum</v>
          </cell>
          <cell r="C264" t="str">
            <v>Jiangxi Dinghai Tantalum &amp; Niobium Co., Ltd.</v>
          </cell>
          <cell r="E264" t="str">
            <v>CID002512</v>
          </cell>
        </row>
        <row r="265">
          <cell r="A265" t="str">
            <v>Tantalum</v>
          </cell>
          <cell r="C265" t="str">
            <v>Jiangxi Tuohong New Raw Material</v>
          </cell>
          <cell r="E265" t="str">
            <v>CID002842</v>
          </cell>
        </row>
        <row r="266">
          <cell r="A266" t="str">
            <v>Tantalum</v>
          </cell>
          <cell r="C266" t="str">
            <v>JiuJiang JinXin Nonferrous Metals Co., Ltd.</v>
          </cell>
          <cell r="E266" t="str">
            <v>CID000914</v>
          </cell>
        </row>
        <row r="267">
          <cell r="A267" t="str">
            <v>Tantalum</v>
          </cell>
          <cell r="C267" t="str">
            <v>Jiujiang Tanbre Co., Ltd.</v>
          </cell>
          <cell r="E267" t="str">
            <v>CID000917</v>
          </cell>
        </row>
        <row r="268">
          <cell r="A268" t="str">
            <v>Tantalum</v>
          </cell>
          <cell r="C268" t="str">
            <v>Jiujiang Zhongao Tantalum &amp; Niobium Co., Ltd.</v>
          </cell>
          <cell r="E268" t="str">
            <v>CID002506</v>
          </cell>
        </row>
        <row r="269">
          <cell r="A269" t="str">
            <v>Tantalum</v>
          </cell>
          <cell r="C269" t="str">
            <v>KEMET Blue Metals</v>
          </cell>
          <cell r="E269" t="str">
            <v>CID002539</v>
          </cell>
        </row>
        <row r="270">
          <cell r="A270" t="str">
            <v>Tantalum</v>
          </cell>
          <cell r="C270" t="str">
            <v>KEMET Blue Powder</v>
          </cell>
          <cell r="E270" t="str">
            <v>CID002568</v>
          </cell>
        </row>
        <row r="271">
          <cell r="A271" t="str">
            <v>Tantalum</v>
          </cell>
          <cell r="C271" t="str">
            <v>King-Tan Tantalum Industry Ltd.</v>
          </cell>
          <cell r="E271" t="str">
            <v>CID000973</v>
          </cell>
        </row>
        <row r="272">
          <cell r="A272" t="str">
            <v>Tantalum</v>
          </cell>
          <cell r="C272" t="str">
            <v>LSM Brasil S.A.</v>
          </cell>
          <cell r="E272" t="str">
            <v>CID001076</v>
          </cell>
        </row>
        <row r="273">
          <cell r="A273" t="str">
            <v>Tantalum</v>
          </cell>
          <cell r="C273" t="str">
            <v>Metallurgical Products India Pvt., Ltd.</v>
          </cell>
          <cell r="E273" t="str">
            <v>CID001163</v>
          </cell>
        </row>
        <row r="274">
          <cell r="A274" t="str">
            <v>Tantalum</v>
          </cell>
          <cell r="C274" t="str">
            <v>Metallurgical Products India Pvt., Ltd.</v>
          </cell>
          <cell r="E274" t="str">
            <v>CID001163</v>
          </cell>
        </row>
        <row r="275">
          <cell r="A275" t="str">
            <v>Tantalum</v>
          </cell>
          <cell r="C275" t="str">
            <v>Mineração Taboca S.A.</v>
          </cell>
          <cell r="E275" t="str">
            <v>CID001175</v>
          </cell>
        </row>
        <row r="276">
          <cell r="A276" t="str">
            <v>Tantalum</v>
          </cell>
          <cell r="C276" t="str">
            <v>Mitsui Mining &amp; Smelting</v>
          </cell>
          <cell r="E276" t="str">
            <v>CID001192</v>
          </cell>
        </row>
        <row r="277">
          <cell r="A277" t="str">
            <v>Tantalum</v>
          </cell>
          <cell r="C277" t="str">
            <v>Molycorp Silmet A.S.</v>
          </cell>
          <cell r="E277" t="str">
            <v>CID001200</v>
          </cell>
        </row>
        <row r="278">
          <cell r="A278" t="str">
            <v>Tantalum</v>
          </cell>
          <cell r="C278" t="str">
            <v>Ningxia Orient Tantalum Industry Co., Ltd.</v>
          </cell>
          <cell r="E278" t="str">
            <v>CID001277</v>
          </cell>
        </row>
        <row r="279">
          <cell r="A279" t="str">
            <v>Tantalum</v>
          </cell>
          <cell r="C279" t="str">
            <v>Plansee SE Liezen</v>
          </cell>
          <cell r="E279" t="str">
            <v>CID002540</v>
          </cell>
        </row>
        <row r="280">
          <cell r="A280" t="str">
            <v>Tantalum</v>
          </cell>
          <cell r="C280" t="str">
            <v>Plansee SE Reutte</v>
          </cell>
          <cell r="E280" t="str">
            <v>CID002556</v>
          </cell>
        </row>
        <row r="281">
          <cell r="A281" t="str">
            <v>Tantalum</v>
          </cell>
          <cell r="C281" t="str">
            <v>Power Resources Ltd.</v>
          </cell>
          <cell r="E281" t="str">
            <v>CID002847</v>
          </cell>
        </row>
        <row r="282">
          <cell r="A282" t="str">
            <v>Tantalum</v>
          </cell>
          <cell r="C282" t="str">
            <v>QuantumClean</v>
          </cell>
          <cell r="E282" t="str">
            <v>CID001508</v>
          </cell>
        </row>
        <row r="283">
          <cell r="A283" t="str">
            <v>Tantalum</v>
          </cell>
          <cell r="C283" t="str">
            <v>Resind Indústria e Comércio Ltda.</v>
          </cell>
          <cell r="E283" t="str">
            <v>CID002707</v>
          </cell>
        </row>
        <row r="284">
          <cell r="A284" t="str">
            <v>Tantalum</v>
          </cell>
          <cell r="C284" t="str">
            <v>RFH Tantalum Smeltry Co., Ltd.</v>
          </cell>
          <cell r="E284" t="str">
            <v>CID001522</v>
          </cell>
        </row>
        <row r="285">
          <cell r="A285" t="str">
            <v>Tantalum</v>
          </cell>
          <cell r="C285" t="str">
            <v>RFH Tantalum Smeltry Co., Ltd.</v>
          </cell>
          <cell r="E285" t="str">
            <v>CID001522</v>
          </cell>
        </row>
        <row r="286">
          <cell r="A286" t="str">
            <v>Tantalum</v>
          </cell>
          <cell r="C286" t="str">
            <v>RFH Tantalum Smeltry Co., Ltd.</v>
          </cell>
          <cell r="E286" t="str">
            <v>CID001522</v>
          </cell>
        </row>
        <row r="287">
          <cell r="A287" t="str">
            <v>Tantalum</v>
          </cell>
          <cell r="C287" t="str">
            <v>Solikamsk Magnesium Works OAO</v>
          </cell>
          <cell r="E287" t="str">
            <v>CID001769</v>
          </cell>
        </row>
        <row r="288">
          <cell r="A288" t="str">
            <v>Tantalum</v>
          </cell>
          <cell r="C288" t="str">
            <v>Solikamsk Magnesium Works OAO</v>
          </cell>
          <cell r="E288" t="str">
            <v>CID001769</v>
          </cell>
        </row>
        <row r="289">
          <cell r="A289" t="str">
            <v>Tantalum</v>
          </cell>
          <cell r="C289" t="str">
            <v>Solikamsk Magnesium Works OAO</v>
          </cell>
          <cell r="E289" t="str">
            <v>CID001769</v>
          </cell>
        </row>
        <row r="290">
          <cell r="A290" t="str">
            <v>Tantalum</v>
          </cell>
          <cell r="C290" t="str">
            <v>Taki Chemicals</v>
          </cell>
          <cell r="E290" t="str">
            <v>CID001869</v>
          </cell>
        </row>
        <row r="291">
          <cell r="A291" t="str">
            <v>Tantalum</v>
          </cell>
          <cell r="C291" t="str">
            <v>Telex Metals</v>
          </cell>
          <cell r="E291" t="str">
            <v>CID001891</v>
          </cell>
        </row>
        <row r="292">
          <cell r="A292" t="str">
            <v>Tantalum</v>
          </cell>
          <cell r="C292" t="str">
            <v>Tranzact, Inc.</v>
          </cell>
          <cell r="E292" t="str">
            <v>CID002571</v>
          </cell>
        </row>
        <row r="293">
          <cell r="A293" t="str">
            <v>Tantalum</v>
          </cell>
          <cell r="C293" t="str">
            <v>Ulba Metallurgical Plant JSC</v>
          </cell>
          <cell r="E293" t="str">
            <v>CID001969</v>
          </cell>
        </row>
        <row r="294">
          <cell r="A294" t="str">
            <v>Tantalum</v>
          </cell>
          <cell r="C294" t="str">
            <v>Ulba Metallurgical Plant JSC</v>
          </cell>
          <cell r="E294" t="str">
            <v>CID001969</v>
          </cell>
        </row>
        <row r="295">
          <cell r="A295" t="str">
            <v>Tantalum</v>
          </cell>
          <cell r="C295" t="str">
            <v>XinXing HaoRong Electronic Material Co., Ltd.</v>
          </cell>
          <cell r="E295" t="str">
            <v>CID002508</v>
          </cell>
        </row>
        <row r="296">
          <cell r="A296" t="str">
            <v>Tantalum</v>
          </cell>
          <cell r="C296" t="str">
            <v>Yichun Jin Yang Rare Metal Co., Ltd.</v>
          </cell>
          <cell r="E296" t="str">
            <v>CID002307</v>
          </cell>
        </row>
        <row r="297">
          <cell r="A297" t="str">
            <v>Tantalum</v>
          </cell>
          <cell r="C297" t="str">
            <v>Duoluoshan</v>
          </cell>
          <cell r="E297" t="str">
            <v>CID000410</v>
          </cell>
        </row>
        <row r="298">
          <cell r="A298" t="str">
            <v>Tantalum</v>
          </cell>
          <cell r="C298" t="str">
            <v>Zhuzhou Cemented Carbide</v>
          </cell>
          <cell r="E298" t="str">
            <v>CID002232</v>
          </cell>
        </row>
        <row r="299">
          <cell r="A299" t="str">
            <v>Tantalum</v>
          </cell>
          <cell r="C299" t="str">
            <v>Zhuzhou Cemented Carbide</v>
          </cell>
          <cell r="E299" t="str">
            <v>CID002232</v>
          </cell>
        </row>
        <row r="300">
          <cell r="A300" t="str">
            <v>Tantalum</v>
          </cell>
          <cell r="C300" t="str">
            <v>Zhuzhou Cemented Carbide</v>
          </cell>
          <cell r="E300" t="str">
            <v>CID002232</v>
          </cell>
        </row>
        <row r="301">
          <cell r="A301" t="str">
            <v>Tantalum</v>
          </cell>
        </row>
        <row r="302">
          <cell r="A302" t="str">
            <v>Tantalum</v>
          </cell>
          <cell r="C302" t="str">
            <v>Unknown</v>
          </cell>
        </row>
        <row r="303">
          <cell r="A303" t="str">
            <v>Tin</v>
          </cell>
          <cell r="C303" t="str">
            <v>Alpha</v>
          </cell>
          <cell r="E303" t="str">
            <v>CID000292</v>
          </cell>
        </row>
        <row r="304">
          <cell r="A304" t="str">
            <v>Tin</v>
          </cell>
          <cell r="C304" t="str">
            <v>Alpha</v>
          </cell>
          <cell r="E304" t="str">
            <v>CID000292</v>
          </cell>
        </row>
        <row r="305">
          <cell r="A305" t="str">
            <v>Tin</v>
          </cell>
          <cell r="C305" t="str">
            <v>Alpha</v>
          </cell>
          <cell r="E305" t="str">
            <v>CID000292</v>
          </cell>
        </row>
        <row r="306">
          <cell r="A306" t="str">
            <v>Tin</v>
          </cell>
          <cell r="C306" t="str">
            <v>Alpha</v>
          </cell>
          <cell r="E306" t="str">
            <v>CID000292</v>
          </cell>
        </row>
        <row r="307">
          <cell r="A307" t="str">
            <v>Tin</v>
          </cell>
          <cell r="C307" t="str">
            <v>Alpha</v>
          </cell>
          <cell r="E307" t="str">
            <v>CID000292</v>
          </cell>
        </row>
        <row r="308">
          <cell r="A308" t="str">
            <v>Tin</v>
          </cell>
          <cell r="C308" t="str">
            <v>An Thai Minerals Co., Ltd.</v>
          </cell>
          <cell r="E308" t="str">
            <v>CID002825</v>
          </cell>
        </row>
        <row r="309">
          <cell r="A309" t="str">
            <v>Tin</v>
          </cell>
          <cell r="C309" t="str">
            <v>An Vinh Joint Stock Mineral Processing Company</v>
          </cell>
          <cell r="E309" t="str">
            <v>CID002703</v>
          </cell>
        </row>
        <row r="310">
          <cell r="A310" t="str">
            <v>Tin</v>
          </cell>
          <cell r="C310" t="str">
            <v>PT BilliTin Makmur Lestari</v>
          </cell>
          <cell r="E310" t="str">
            <v>CID001424</v>
          </cell>
        </row>
        <row r="311">
          <cell r="A311" t="str">
            <v>Tin</v>
          </cell>
          <cell r="C311" t="str">
            <v>PT Bukit Timah</v>
          </cell>
          <cell r="E311" t="str">
            <v>CID001428</v>
          </cell>
        </row>
        <row r="312">
          <cell r="A312" t="str">
            <v>Tin</v>
          </cell>
          <cell r="C312" t="str">
            <v>PT Refined Bangka Tin</v>
          </cell>
          <cell r="E312" t="str">
            <v>CID001460</v>
          </cell>
        </row>
        <row r="313">
          <cell r="A313" t="str">
            <v>Tin</v>
          </cell>
          <cell r="C313" t="str">
            <v>Yunnan Chengfeng Non-ferrous Metals Co., Ltd.</v>
          </cell>
          <cell r="E313" t="str">
            <v>CID002158</v>
          </cell>
        </row>
        <row r="314">
          <cell r="A314" t="str">
            <v>Tin</v>
          </cell>
          <cell r="C314" t="str">
            <v>Chenzhou Yunxiang Mining and Metallurgy Co., Ltd.</v>
          </cell>
          <cell r="E314" t="str">
            <v>CID000228</v>
          </cell>
        </row>
        <row r="315">
          <cell r="A315" t="str">
            <v>Tin</v>
          </cell>
          <cell r="C315" t="str">
            <v>Chenzhou Yunxiang Mining and Metallurgy Co., Ltd.</v>
          </cell>
          <cell r="E315" t="str">
            <v>CID000228</v>
          </cell>
        </row>
        <row r="316">
          <cell r="A316" t="str">
            <v>Tin</v>
          </cell>
          <cell r="C316" t="str">
            <v>Jiangxi Ketai Advanced Material Co., Ltd.</v>
          </cell>
          <cell r="E316" t="str">
            <v>CID000244</v>
          </cell>
        </row>
        <row r="317">
          <cell r="A317" t="str">
            <v>Tin</v>
          </cell>
          <cell r="C317" t="str">
            <v>China Tin Group Co., Ltd.</v>
          </cell>
          <cell r="E317" t="str">
            <v>CID001070</v>
          </cell>
        </row>
        <row r="318">
          <cell r="A318" t="str">
            <v>Tin</v>
          </cell>
          <cell r="C318" t="str">
            <v>China Tin Group Co., Ltd.</v>
          </cell>
          <cell r="E318" t="str">
            <v>CID001070</v>
          </cell>
        </row>
        <row r="319">
          <cell r="A319" t="str">
            <v>Tin</v>
          </cell>
          <cell r="C319" t="str">
            <v>China Tin Group Co., Ltd.</v>
          </cell>
          <cell r="E319" t="str">
            <v>CID001070</v>
          </cell>
        </row>
        <row r="320">
          <cell r="A320" t="str">
            <v>Tin</v>
          </cell>
          <cell r="C320" t="str">
            <v>Yunnan Tin Company Limited</v>
          </cell>
          <cell r="E320" t="str">
            <v>CID002180</v>
          </cell>
        </row>
        <row r="321">
          <cell r="A321" t="str">
            <v>Tin</v>
          </cell>
          <cell r="C321" t="str">
            <v>CNMC (Guangxi) PGMA Co., Ltd.</v>
          </cell>
          <cell r="E321" t="str">
            <v>CID000278</v>
          </cell>
        </row>
        <row r="322">
          <cell r="A322" t="str">
            <v>Tin</v>
          </cell>
          <cell r="C322" t="str">
            <v>Alpha</v>
          </cell>
          <cell r="E322" t="str">
            <v>CID000292</v>
          </cell>
        </row>
        <row r="323">
          <cell r="A323" t="str">
            <v>Tin</v>
          </cell>
          <cell r="C323" t="str">
            <v>Alpha</v>
          </cell>
          <cell r="E323" t="str">
            <v>CID000292</v>
          </cell>
        </row>
        <row r="324">
          <cell r="A324" t="str">
            <v>Tin</v>
          </cell>
          <cell r="C324" t="str">
            <v>Alpha</v>
          </cell>
          <cell r="E324" t="str">
            <v>CID000292</v>
          </cell>
        </row>
        <row r="325">
          <cell r="A325" t="str">
            <v>Tin</v>
          </cell>
          <cell r="C325" t="str">
            <v>Cooperativa Metalurgica de Rondônia Ltda.</v>
          </cell>
          <cell r="E325" t="str">
            <v>CID000295</v>
          </cell>
        </row>
        <row r="326">
          <cell r="A326" t="str">
            <v>Tin</v>
          </cell>
          <cell r="C326" t="str">
            <v>Cooperativa Metalurgica de Rondônia Ltda.</v>
          </cell>
          <cell r="E326" t="str">
            <v>CID000295</v>
          </cell>
        </row>
        <row r="327">
          <cell r="A327" t="str">
            <v>Tin</v>
          </cell>
          <cell r="C327" t="str">
            <v>Cooperativa Metalurgica de Rondônia Ltda.</v>
          </cell>
          <cell r="E327" t="str">
            <v>CID000295</v>
          </cell>
        </row>
        <row r="328">
          <cell r="A328" t="str">
            <v>Tin</v>
          </cell>
          <cell r="C328" t="str">
            <v>CV Ayi Jaya</v>
          </cell>
          <cell r="E328" t="str">
            <v>CID002570</v>
          </cell>
        </row>
        <row r="329">
          <cell r="A329" t="str">
            <v>Tin</v>
          </cell>
          <cell r="C329" t="str">
            <v>CV Dua Sekawan</v>
          </cell>
          <cell r="E329" t="str">
            <v>CID002592</v>
          </cell>
        </row>
        <row r="330">
          <cell r="A330" t="str">
            <v>Tin</v>
          </cell>
          <cell r="C330" t="str">
            <v>CV Gita Pesona</v>
          </cell>
          <cell r="E330" t="str">
            <v>CID000306</v>
          </cell>
        </row>
        <row r="331">
          <cell r="A331" t="str">
            <v>Tin</v>
          </cell>
          <cell r="C331" t="str">
            <v>PT Justindo</v>
          </cell>
          <cell r="E331" t="str">
            <v>CID000307</v>
          </cell>
        </row>
        <row r="332">
          <cell r="A332" t="str">
            <v>Tin</v>
          </cell>
          <cell r="C332" t="str">
            <v>PT Aries Kencana Sejahtera</v>
          </cell>
          <cell r="E332" t="str">
            <v>CID000309</v>
          </cell>
        </row>
        <row r="333">
          <cell r="A333" t="str">
            <v>Tin</v>
          </cell>
          <cell r="C333" t="str">
            <v>CV Serumpun Sebalai</v>
          </cell>
          <cell r="E333" t="str">
            <v>CID000313</v>
          </cell>
        </row>
        <row r="334">
          <cell r="A334" t="str">
            <v>Tin</v>
          </cell>
          <cell r="C334" t="str">
            <v>CV Tiga Sekawan</v>
          </cell>
          <cell r="E334" t="str">
            <v>CID002593</v>
          </cell>
        </row>
        <row r="335">
          <cell r="A335" t="str">
            <v>Tin</v>
          </cell>
          <cell r="C335" t="str">
            <v>CV United Smelting</v>
          </cell>
          <cell r="E335" t="str">
            <v>CID000315</v>
          </cell>
        </row>
        <row r="336">
          <cell r="A336" t="str">
            <v>Tin</v>
          </cell>
          <cell r="C336" t="str">
            <v>CV Venus Inti Perkasa</v>
          </cell>
          <cell r="E336" t="str">
            <v>CID002455</v>
          </cell>
        </row>
        <row r="337">
          <cell r="A337" t="str">
            <v>Tin</v>
          </cell>
          <cell r="C337" t="str">
            <v>Dowa</v>
          </cell>
          <cell r="E337" t="str">
            <v>CID000402</v>
          </cell>
        </row>
        <row r="338">
          <cell r="A338" t="str">
            <v>Tin</v>
          </cell>
          <cell r="C338" t="str">
            <v>Dowa</v>
          </cell>
          <cell r="E338" t="str">
            <v>CID000402</v>
          </cell>
        </row>
        <row r="339">
          <cell r="A339" t="str">
            <v>Tin</v>
          </cell>
          <cell r="C339" t="str">
            <v>Electro-Mechanical Facility of the Cao Bang Minerals &amp; Metallurgy Joint Stock Company</v>
          </cell>
          <cell r="E339" t="str">
            <v>CID002572</v>
          </cell>
        </row>
        <row r="340">
          <cell r="A340" t="str">
            <v>Tin</v>
          </cell>
          <cell r="C340" t="str">
            <v>Elmet S.L.U.</v>
          </cell>
          <cell r="E340" t="str">
            <v>CID002774</v>
          </cell>
        </row>
        <row r="341">
          <cell r="A341" t="str">
            <v>Tin</v>
          </cell>
          <cell r="C341" t="str">
            <v>EM Vinto</v>
          </cell>
          <cell r="E341" t="str">
            <v>CID000438</v>
          </cell>
        </row>
        <row r="342">
          <cell r="A342" t="str">
            <v>Tin</v>
          </cell>
          <cell r="C342" t="str">
            <v>EM Vinto</v>
          </cell>
          <cell r="E342" t="str">
            <v>CID000438</v>
          </cell>
        </row>
        <row r="343">
          <cell r="A343" t="str">
            <v>Tin</v>
          </cell>
          <cell r="C343" t="str">
            <v>EM Vinto</v>
          </cell>
          <cell r="E343" t="str">
            <v>CID000438</v>
          </cell>
        </row>
        <row r="344">
          <cell r="A344" t="str">
            <v>Tin</v>
          </cell>
          <cell r="C344" t="str">
            <v>EM Vinto</v>
          </cell>
          <cell r="E344" t="str">
            <v>CID000438</v>
          </cell>
        </row>
        <row r="345">
          <cell r="A345" t="str">
            <v>Tin</v>
          </cell>
          <cell r="C345" t="str">
            <v>Estanho de Rondônia S.A.</v>
          </cell>
          <cell r="E345" t="str">
            <v>CID000448</v>
          </cell>
        </row>
        <row r="346">
          <cell r="A346" t="str">
            <v>Tin</v>
          </cell>
          <cell r="C346" t="str">
            <v>Feinhütte Halsbrücke GmbH</v>
          </cell>
          <cell r="E346" t="str">
            <v>CID000466</v>
          </cell>
        </row>
        <row r="347">
          <cell r="A347" t="str">
            <v>Tin</v>
          </cell>
          <cell r="C347" t="str">
            <v>Fenix Metals</v>
          </cell>
          <cell r="E347" t="str">
            <v>CID000468</v>
          </cell>
        </row>
        <row r="348">
          <cell r="A348" t="str">
            <v>Tin</v>
          </cell>
          <cell r="C348" t="str">
            <v>Minsur</v>
          </cell>
          <cell r="E348" t="str">
            <v>CID001182</v>
          </cell>
        </row>
        <row r="349">
          <cell r="A349" t="str">
            <v>Tin</v>
          </cell>
          <cell r="C349" t="str">
            <v>Yunnan Chengfeng Non-ferrous Metals Co., Ltd.</v>
          </cell>
          <cell r="E349" t="str">
            <v>CID002158</v>
          </cell>
        </row>
        <row r="350">
          <cell r="A350" t="str">
            <v>Tin</v>
          </cell>
          <cell r="C350" t="str">
            <v>Gejiu Fengming Metallurgy Chemical Plant</v>
          </cell>
          <cell r="E350" t="str">
            <v>CID002848</v>
          </cell>
        </row>
        <row r="351">
          <cell r="A351" t="str">
            <v>Tin</v>
          </cell>
          <cell r="C351" t="str">
            <v>Gejiu Jinye Mineral Company</v>
          </cell>
          <cell r="E351" t="str">
            <v>CID002859</v>
          </cell>
        </row>
        <row r="352">
          <cell r="A352" t="str">
            <v>Tin</v>
          </cell>
          <cell r="C352" t="str">
            <v>Gejiu Kai Meng Industry and Trade LLC</v>
          </cell>
          <cell r="E352" t="str">
            <v>CID000942</v>
          </cell>
        </row>
        <row r="353">
          <cell r="A353" t="str">
            <v>Tin</v>
          </cell>
          <cell r="C353" t="str">
            <v>Gejiu Non-Ferrous Metal Processing Co., Ltd.</v>
          </cell>
          <cell r="E353" t="str">
            <v>CID000538</v>
          </cell>
        </row>
        <row r="354">
          <cell r="A354" t="str">
            <v>Tin</v>
          </cell>
          <cell r="C354" t="str">
            <v>Gejiu Yunxin Nonferrous Electrolysis Co., Ltd.</v>
          </cell>
          <cell r="E354" t="str">
            <v>CID001908</v>
          </cell>
        </row>
        <row r="355">
          <cell r="A355" t="str">
            <v>Tin</v>
          </cell>
          <cell r="C355" t="str">
            <v>Gejiu Zili Mining And Metallurgy Co., Ltd.</v>
          </cell>
          <cell r="E355" t="str">
            <v>CID000555</v>
          </cell>
        </row>
        <row r="356">
          <cell r="A356" t="str">
            <v>Tin</v>
          </cell>
          <cell r="C356" t="str">
            <v>Gejiu Zili Mining And Metallurgy Co., Ltd.</v>
          </cell>
          <cell r="E356" t="str">
            <v>CID000555</v>
          </cell>
        </row>
        <row r="357">
          <cell r="A357" t="str">
            <v>Tin</v>
          </cell>
          <cell r="C357" t="str">
            <v>China Tin Group Co., Ltd.</v>
          </cell>
          <cell r="E357" t="str">
            <v>CID001070</v>
          </cell>
        </row>
        <row r="358">
          <cell r="A358" t="str">
            <v>Tin</v>
          </cell>
          <cell r="C358" t="str">
            <v>China Tin Group Co., Ltd.</v>
          </cell>
          <cell r="E358" t="str">
            <v>CID001070</v>
          </cell>
        </row>
        <row r="359">
          <cell r="A359" t="str">
            <v>Tin</v>
          </cell>
          <cell r="C359" t="str">
            <v>China Tin Group Co., Ltd.</v>
          </cell>
          <cell r="E359" t="str">
            <v>CID001070</v>
          </cell>
        </row>
        <row r="360">
          <cell r="A360" t="str">
            <v>Tin</v>
          </cell>
          <cell r="C360" t="str">
            <v>CNMC (Guangxi) PGMA Co., Ltd.</v>
          </cell>
          <cell r="E360" t="str">
            <v>CID000278</v>
          </cell>
        </row>
        <row r="361">
          <cell r="A361" t="str">
            <v>Tin</v>
          </cell>
          <cell r="C361" t="str">
            <v>Guanyang Guida Nonferrous Metal Smelting Plant</v>
          </cell>
          <cell r="E361" t="str">
            <v>CID002849</v>
          </cell>
        </row>
        <row r="362">
          <cell r="A362" t="str">
            <v>Tin</v>
          </cell>
          <cell r="C362" t="str">
            <v>HuiChang Hill Tin Industry Co., Ltd.</v>
          </cell>
          <cell r="E362" t="str">
            <v>CID002844</v>
          </cell>
        </row>
        <row r="363">
          <cell r="A363" t="str">
            <v>Tin</v>
          </cell>
          <cell r="C363" t="str">
            <v>Huichang Jinshunda Tin Co., Ltd.</v>
          </cell>
          <cell r="E363" t="str">
            <v>CID000760</v>
          </cell>
        </row>
        <row r="364">
          <cell r="A364" t="str">
            <v>Tin</v>
          </cell>
          <cell r="C364" t="str">
            <v>Huichang Jinshunda Tin Co., Ltd.</v>
          </cell>
          <cell r="E364" t="str">
            <v>CID000760</v>
          </cell>
        </row>
        <row r="365">
          <cell r="A365" t="str">
            <v>Tin</v>
          </cell>
          <cell r="C365" t="str">
            <v>PT Timah (Persero) Tbk Mentok</v>
          </cell>
          <cell r="E365" t="str">
            <v>CID001482</v>
          </cell>
        </row>
        <row r="366">
          <cell r="A366" t="str">
            <v>Tin</v>
          </cell>
          <cell r="C366" t="str">
            <v>PT Bukit Timah</v>
          </cell>
          <cell r="E366" t="str">
            <v>CID001428</v>
          </cell>
        </row>
        <row r="367">
          <cell r="A367" t="str">
            <v>Tin</v>
          </cell>
          <cell r="C367" t="str">
            <v>Jiangxi Ketai Advanced Material Co., Ltd.</v>
          </cell>
          <cell r="E367" t="str">
            <v>CID000244</v>
          </cell>
        </row>
        <row r="368">
          <cell r="A368" t="str">
            <v>Tin</v>
          </cell>
          <cell r="C368" t="str">
            <v>Nankang Nanshan Tin Manufactory Co., Ltd.</v>
          </cell>
          <cell r="E368" t="str">
            <v>CID001231</v>
          </cell>
        </row>
        <row r="369">
          <cell r="A369" t="str">
            <v>Tin</v>
          </cell>
          <cell r="C369" t="str">
            <v>Huichang Jinshunda Tin Co., Ltd.</v>
          </cell>
          <cell r="E369" t="str">
            <v>CID000760</v>
          </cell>
        </row>
        <row r="370">
          <cell r="A370" t="str">
            <v>Tin</v>
          </cell>
          <cell r="C370" t="str">
            <v>Gejiu Kai Meng Industry and Trade LLC</v>
          </cell>
          <cell r="E370" t="str">
            <v>CID000942</v>
          </cell>
        </row>
        <row r="371">
          <cell r="A371" t="str">
            <v>Tin</v>
          </cell>
          <cell r="C371" t="str">
            <v>Gejiu Kai Meng Industry and Trade LLC</v>
          </cell>
          <cell r="E371" t="str">
            <v>CID000942</v>
          </cell>
        </row>
        <row r="372">
          <cell r="A372" t="str">
            <v>Tin</v>
          </cell>
          <cell r="C372" t="str">
            <v>PT Timah (Persero) Tbk Kundur</v>
          </cell>
          <cell r="E372" t="str">
            <v>CID001477</v>
          </cell>
        </row>
        <row r="373">
          <cell r="A373" t="str">
            <v>Tin</v>
          </cell>
          <cell r="C373" t="str">
            <v>Linwu Xianggui Ore Smelting Co., Ltd.</v>
          </cell>
          <cell r="E373" t="str">
            <v>CID001063</v>
          </cell>
        </row>
        <row r="374">
          <cell r="A374" t="str">
            <v>Tin</v>
          </cell>
          <cell r="C374" t="str">
            <v>Linwu Xianggui Ore Smelting Co., Ltd.</v>
          </cell>
          <cell r="E374" t="str">
            <v>CID001063</v>
          </cell>
        </row>
        <row r="375">
          <cell r="A375" t="str">
            <v>Tin</v>
          </cell>
          <cell r="C375" t="str">
            <v>China Tin Group Co., Ltd.</v>
          </cell>
          <cell r="E375" t="str">
            <v>CID001070</v>
          </cell>
        </row>
        <row r="376">
          <cell r="A376" t="str">
            <v>Tin</v>
          </cell>
          <cell r="C376" t="str">
            <v>Magnu's Minerais Metais e Ligas Ltda.</v>
          </cell>
          <cell r="E376" t="str">
            <v>CID002468</v>
          </cell>
        </row>
        <row r="377">
          <cell r="A377" t="str">
            <v>Tin</v>
          </cell>
          <cell r="C377" t="str">
            <v>Malaysia Smelting Corporation (MSC)</v>
          </cell>
          <cell r="E377" t="str">
            <v>CID001105</v>
          </cell>
        </row>
        <row r="378">
          <cell r="A378" t="str">
            <v>Tin</v>
          </cell>
          <cell r="C378" t="str">
            <v>Melt Metais e Ligas S.A.</v>
          </cell>
          <cell r="E378" t="str">
            <v>CID002500</v>
          </cell>
        </row>
        <row r="379">
          <cell r="A379" t="str">
            <v>Tin</v>
          </cell>
          <cell r="C379" t="str">
            <v>PT Timah (Persero) Tbk Mentok</v>
          </cell>
          <cell r="E379" t="str">
            <v>CID001482</v>
          </cell>
        </row>
        <row r="380">
          <cell r="A380" t="str">
            <v>Tin</v>
          </cell>
          <cell r="C380" t="str">
            <v>China Tin Group Co., Ltd.</v>
          </cell>
          <cell r="E380" t="str">
            <v>CID001070</v>
          </cell>
        </row>
        <row r="381">
          <cell r="A381" t="str">
            <v>Tin</v>
          </cell>
          <cell r="C381" t="str">
            <v>Metallic Resources, Inc.</v>
          </cell>
          <cell r="E381" t="str">
            <v>CID001142</v>
          </cell>
        </row>
        <row r="382">
          <cell r="A382" t="str">
            <v>Tin</v>
          </cell>
          <cell r="C382" t="str">
            <v>Metallo-Chimique N.V.</v>
          </cell>
          <cell r="E382" t="str">
            <v>CID002773</v>
          </cell>
        </row>
        <row r="383">
          <cell r="A383" t="str">
            <v>Tin</v>
          </cell>
          <cell r="C383" t="str">
            <v>Mineração Taboca S.A.</v>
          </cell>
          <cell r="E383" t="str">
            <v>CID001173</v>
          </cell>
        </row>
        <row r="384">
          <cell r="A384" t="str">
            <v>Tin</v>
          </cell>
          <cell r="C384" t="str">
            <v>Minsur</v>
          </cell>
          <cell r="E384" t="str">
            <v>CID001182</v>
          </cell>
        </row>
        <row r="385">
          <cell r="A385" t="str">
            <v>Tin</v>
          </cell>
          <cell r="C385" t="str">
            <v>Mitsubishi Materials Corporation</v>
          </cell>
          <cell r="E385" t="str">
            <v>CID001191</v>
          </cell>
        </row>
        <row r="386">
          <cell r="A386" t="str">
            <v>Tin</v>
          </cell>
          <cell r="C386" t="str">
            <v>Modeltech Sdn Bhd</v>
          </cell>
          <cell r="E386" t="str">
            <v>CID002858</v>
          </cell>
        </row>
        <row r="387">
          <cell r="A387" t="str">
            <v>Tin</v>
          </cell>
          <cell r="C387" t="str">
            <v>Malaysia Smelting Corporation (MSC)</v>
          </cell>
          <cell r="E387" t="str">
            <v>CID001105</v>
          </cell>
        </row>
        <row r="388">
          <cell r="A388" t="str">
            <v>Tin</v>
          </cell>
          <cell r="C388" t="str">
            <v>Nankang Nanshan Tin Manufactory Co., Ltd.</v>
          </cell>
          <cell r="E388" t="str">
            <v>CID001231</v>
          </cell>
        </row>
        <row r="389">
          <cell r="A389" t="str">
            <v>Tin</v>
          </cell>
          <cell r="C389" t="str">
            <v>Nankang Nanshan Tin Manufactory Co., Ltd.</v>
          </cell>
          <cell r="E389" t="str">
            <v>CID001231</v>
          </cell>
        </row>
        <row r="390">
          <cell r="A390" t="str">
            <v>Tin</v>
          </cell>
          <cell r="C390" t="str">
            <v>Nghe Tinh Non-Ferrous Metals Joint Stock Company</v>
          </cell>
          <cell r="E390" t="str">
            <v>CID002573</v>
          </cell>
        </row>
        <row r="391">
          <cell r="A391" t="str">
            <v>Tin</v>
          </cell>
          <cell r="C391" t="str">
            <v>O.M. Manufacturing (Thailand) Co., Ltd.</v>
          </cell>
          <cell r="E391" t="str">
            <v>CID001314</v>
          </cell>
        </row>
        <row r="392">
          <cell r="A392" t="str">
            <v>Tin</v>
          </cell>
          <cell r="C392" t="str">
            <v>O.M. Manufacturing Philippines, Inc.</v>
          </cell>
          <cell r="E392" t="str">
            <v>CID002517</v>
          </cell>
        </row>
        <row r="393">
          <cell r="A393" t="str">
            <v>Tin</v>
          </cell>
          <cell r="C393" t="str">
            <v>Operaciones Metalurgical S.A.</v>
          </cell>
          <cell r="E393" t="str">
            <v>CID001337</v>
          </cell>
        </row>
        <row r="394">
          <cell r="A394" t="str">
            <v>Tin</v>
          </cell>
          <cell r="C394" t="str">
            <v>Operaciones Metalurgical S.A.</v>
          </cell>
          <cell r="E394" t="str">
            <v>CID001337</v>
          </cell>
        </row>
        <row r="395">
          <cell r="A395" t="str">
            <v>Tin</v>
          </cell>
          <cell r="C395" t="str">
            <v>CNMC (Guangxi) PGMA Co., Ltd.</v>
          </cell>
          <cell r="E395" t="str">
            <v>CID000278</v>
          </cell>
        </row>
        <row r="396">
          <cell r="A396" t="str">
            <v>Tin</v>
          </cell>
          <cell r="C396" t="str">
            <v>Phoenix Metal Ltd.</v>
          </cell>
          <cell r="E396" t="str">
            <v>CID002507</v>
          </cell>
        </row>
        <row r="397">
          <cell r="A397" t="str">
            <v>Tin</v>
          </cell>
          <cell r="C397" t="str">
            <v>PT Alam Lestari Kencana</v>
          </cell>
          <cell r="E397" t="str">
            <v>CID001393</v>
          </cell>
        </row>
        <row r="398">
          <cell r="A398" t="str">
            <v>Tin</v>
          </cell>
          <cell r="C398" t="str">
            <v>PT Aries Kencana Sejahtera</v>
          </cell>
          <cell r="E398" t="str">
            <v>CID000309</v>
          </cell>
        </row>
        <row r="399">
          <cell r="A399" t="str">
            <v>Tin</v>
          </cell>
          <cell r="C399" t="str">
            <v>PT Artha Cipta Langgeng</v>
          </cell>
          <cell r="E399" t="str">
            <v>CID001399</v>
          </cell>
        </row>
        <row r="400">
          <cell r="A400" t="str">
            <v>Tin</v>
          </cell>
          <cell r="C400" t="str">
            <v>PT ATD Makmur Mandiri Jaya</v>
          </cell>
          <cell r="E400" t="str">
            <v>CID002503</v>
          </cell>
        </row>
        <row r="401">
          <cell r="A401" t="str">
            <v>Tin</v>
          </cell>
          <cell r="C401" t="str">
            <v>PT Babel Inti Perkasa</v>
          </cell>
          <cell r="E401" t="str">
            <v>CID001402</v>
          </cell>
        </row>
        <row r="402">
          <cell r="A402" t="str">
            <v>Tin</v>
          </cell>
          <cell r="C402" t="str">
            <v>PT Bangka Kudai Tin</v>
          </cell>
          <cell r="E402" t="str">
            <v>CID001409</v>
          </cell>
        </row>
        <row r="403">
          <cell r="A403" t="str">
            <v>Tin</v>
          </cell>
          <cell r="C403" t="str">
            <v>PT Bangka Prima Tin</v>
          </cell>
          <cell r="E403" t="str">
            <v>CID002776</v>
          </cell>
        </row>
        <row r="404">
          <cell r="A404" t="str">
            <v>Tin</v>
          </cell>
          <cell r="C404" t="str">
            <v>PT Bangka Timah Utama Sejahtera</v>
          </cell>
          <cell r="E404" t="str">
            <v>CID001416</v>
          </cell>
        </row>
        <row r="405">
          <cell r="A405" t="str">
            <v>Tin</v>
          </cell>
          <cell r="C405" t="str">
            <v>PT Bangka Tin Industry</v>
          </cell>
          <cell r="E405" t="str">
            <v>CID001419</v>
          </cell>
        </row>
        <row r="406">
          <cell r="A406" t="str">
            <v>Tin</v>
          </cell>
          <cell r="C406" t="str">
            <v>PT Belitung Industri Sejahtera</v>
          </cell>
          <cell r="E406" t="str">
            <v>CID001421</v>
          </cell>
        </row>
        <row r="407">
          <cell r="A407" t="str">
            <v>Tin</v>
          </cell>
          <cell r="C407" t="str">
            <v>PT BilliTin Makmur Lestari</v>
          </cell>
          <cell r="E407" t="str">
            <v>CID001424</v>
          </cell>
        </row>
        <row r="408">
          <cell r="A408" t="str">
            <v>Tin</v>
          </cell>
          <cell r="C408" t="str">
            <v>PT Bukit Timah</v>
          </cell>
          <cell r="E408" t="str">
            <v>CID001428</v>
          </cell>
        </row>
        <row r="409">
          <cell r="A409" t="str">
            <v>Tin</v>
          </cell>
          <cell r="C409" t="str">
            <v>PT Cipta Persada Mulia</v>
          </cell>
          <cell r="E409" t="str">
            <v>CID002696</v>
          </cell>
        </row>
        <row r="410">
          <cell r="A410" t="str">
            <v>Tin</v>
          </cell>
          <cell r="C410" t="str">
            <v>PT DS Jaya Abadi</v>
          </cell>
          <cell r="E410" t="str">
            <v>CID001434</v>
          </cell>
        </row>
        <row r="411">
          <cell r="A411" t="str">
            <v>Tin</v>
          </cell>
          <cell r="C411" t="str">
            <v>PT Eunindo Usaha Mandiri</v>
          </cell>
          <cell r="E411" t="str">
            <v>CID001438</v>
          </cell>
        </row>
        <row r="412">
          <cell r="A412" t="str">
            <v>Tin</v>
          </cell>
          <cell r="C412" t="str">
            <v>PT Fang Di MulTindo</v>
          </cell>
          <cell r="E412" t="str">
            <v>CID001442</v>
          </cell>
        </row>
        <row r="413">
          <cell r="A413" t="str">
            <v>Tin</v>
          </cell>
          <cell r="C413" t="str">
            <v>PT Bukit Timah</v>
          </cell>
          <cell r="E413" t="str">
            <v>CID001428</v>
          </cell>
        </row>
        <row r="414">
          <cell r="A414" t="str">
            <v>Tin</v>
          </cell>
          <cell r="C414" t="str">
            <v>PT Bukit Timah</v>
          </cell>
          <cell r="E414" t="str">
            <v>CID001428</v>
          </cell>
        </row>
        <row r="415">
          <cell r="A415" t="str">
            <v>Tin</v>
          </cell>
          <cell r="C415" t="str">
            <v>PT Inti Stania Prima</v>
          </cell>
          <cell r="E415" t="str">
            <v>CID002530</v>
          </cell>
        </row>
        <row r="416">
          <cell r="A416" t="str">
            <v>Tin</v>
          </cell>
          <cell r="C416" t="str">
            <v>PT Justindo</v>
          </cell>
          <cell r="E416" t="str">
            <v>CID000307</v>
          </cell>
        </row>
        <row r="417">
          <cell r="A417" t="str">
            <v>Tin</v>
          </cell>
          <cell r="C417" t="str">
            <v>PT Karimun Mining</v>
          </cell>
          <cell r="E417" t="str">
            <v>CID001448</v>
          </cell>
        </row>
        <row r="418">
          <cell r="A418" t="str">
            <v>Tin</v>
          </cell>
          <cell r="C418" t="str">
            <v>PT Kijang Jaya Mandiri</v>
          </cell>
          <cell r="E418" t="str">
            <v>CID002829</v>
          </cell>
        </row>
        <row r="419">
          <cell r="A419" t="str">
            <v>Tin</v>
          </cell>
          <cell r="C419" t="str">
            <v>PT Mitra Stania Prima</v>
          </cell>
          <cell r="E419" t="str">
            <v>CID001453</v>
          </cell>
        </row>
        <row r="420">
          <cell r="A420" t="str">
            <v>Tin</v>
          </cell>
          <cell r="C420" t="str">
            <v>PT O.M. Indonesia</v>
          </cell>
          <cell r="E420" t="str">
            <v>CID002757</v>
          </cell>
        </row>
        <row r="421">
          <cell r="A421" t="str">
            <v>Tin</v>
          </cell>
          <cell r="C421" t="str">
            <v>PT Panca Mega Persada</v>
          </cell>
          <cell r="E421" t="str">
            <v>CID001457</v>
          </cell>
        </row>
        <row r="422">
          <cell r="A422" t="str">
            <v>Tin</v>
          </cell>
          <cell r="C422" t="str">
            <v>PT Pelat Timah Nusantara Tbk</v>
          </cell>
          <cell r="E422" t="str">
            <v>CID001486</v>
          </cell>
        </row>
        <row r="423">
          <cell r="A423" t="str">
            <v>Tin</v>
          </cell>
          <cell r="C423" t="str">
            <v>PT Prima Timah Utama</v>
          </cell>
          <cell r="E423" t="str">
            <v>CID001458</v>
          </cell>
        </row>
        <row r="424">
          <cell r="A424" t="str">
            <v>Tin</v>
          </cell>
          <cell r="C424" t="str">
            <v>PT Refined Bangka Tin</v>
          </cell>
          <cell r="E424" t="str">
            <v>CID001460</v>
          </cell>
        </row>
        <row r="425">
          <cell r="A425" t="str">
            <v>Tin</v>
          </cell>
          <cell r="C425" t="str">
            <v>PT Sariwiguna Binasentosa</v>
          </cell>
          <cell r="E425" t="str">
            <v>CID001463</v>
          </cell>
        </row>
        <row r="426">
          <cell r="A426" t="str">
            <v>Tin</v>
          </cell>
          <cell r="C426" t="str">
            <v>PT Seirama Tin Investment</v>
          </cell>
          <cell r="E426" t="str">
            <v>CID001466</v>
          </cell>
        </row>
        <row r="427">
          <cell r="A427" t="str">
            <v>Tin</v>
          </cell>
          <cell r="C427" t="str">
            <v>PT Stanindo Inti Perkasa</v>
          </cell>
          <cell r="E427" t="str">
            <v>CID001468</v>
          </cell>
        </row>
        <row r="428">
          <cell r="A428" t="str">
            <v>Tin</v>
          </cell>
          <cell r="C428" t="str">
            <v>PT Sukses Inti Makmur</v>
          </cell>
          <cell r="E428" t="str">
            <v>CID002816</v>
          </cell>
        </row>
        <row r="429">
          <cell r="A429" t="str">
            <v>Tin</v>
          </cell>
          <cell r="C429" t="str">
            <v>PT Sumber Jaya Indah</v>
          </cell>
          <cell r="E429" t="str">
            <v>CID001471</v>
          </cell>
        </row>
        <row r="430">
          <cell r="A430" t="str">
            <v>Tin</v>
          </cell>
          <cell r="C430" t="str">
            <v>PT Timah (Persero) Tbk Kundur</v>
          </cell>
          <cell r="E430" t="str">
            <v>CID001477</v>
          </cell>
        </row>
        <row r="431">
          <cell r="A431" t="str">
            <v>Tin</v>
          </cell>
          <cell r="C431" t="str">
            <v>PT Timah (Persero) Tbk Kundur</v>
          </cell>
          <cell r="E431" t="str">
            <v>CID001477</v>
          </cell>
        </row>
        <row r="432">
          <cell r="A432" t="str">
            <v>Tin</v>
          </cell>
          <cell r="C432" t="str">
            <v>PT Timah (Persero) Tbk Mentok</v>
          </cell>
          <cell r="E432" t="str">
            <v>CID001482</v>
          </cell>
        </row>
        <row r="433">
          <cell r="A433" t="str">
            <v>Tin</v>
          </cell>
          <cell r="C433" t="str">
            <v>PT Pelat Timah Nusantara Tbk</v>
          </cell>
          <cell r="E433" t="str">
            <v>CID001486</v>
          </cell>
        </row>
        <row r="434">
          <cell r="A434" t="str">
            <v>Tin</v>
          </cell>
          <cell r="C434" t="str">
            <v>PT Tinindo Inter Nusa</v>
          </cell>
          <cell r="E434" t="str">
            <v>CID001490</v>
          </cell>
        </row>
        <row r="435">
          <cell r="A435" t="str">
            <v>Tin</v>
          </cell>
          <cell r="C435" t="str">
            <v>PT Tirus Putra Mandiri</v>
          </cell>
          <cell r="E435" t="str">
            <v>CID002478</v>
          </cell>
        </row>
        <row r="436">
          <cell r="A436" t="str">
            <v>Tin</v>
          </cell>
          <cell r="C436" t="str">
            <v>PT Tommy Utama</v>
          </cell>
          <cell r="E436" t="str">
            <v>CID001493</v>
          </cell>
        </row>
        <row r="437">
          <cell r="A437" t="str">
            <v>Tin</v>
          </cell>
          <cell r="C437" t="str">
            <v>PT Wahana Perkit Jaya</v>
          </cell>
          <cell r="E437" t="str">
            <v>CID002479</v>
          </cell>
        </row>
        <row r="438">
          <cell r="A438" t="str">
            <v>Tin</v>
          </cell>
          <cell r="C438" t="str">
            <v>Resind Indústria e Comércio Ltda.</v>
          </cell>
          <cell r="E438" t="str">
            <v>CID002706</v>
          </cell>
        </row>
        <row r="439">
          <cell r="A439" t="str">
            <v>Tin</v>
          </cell>
          <cell r="C439" t="str">
            <v>Rui Da Hung</v>
          </cell>
          <cell r="E439" t="str">
            <v>CID001539</v>
          </cell>
        </row>
        <row r="440">
          <cell r="A440" t="str">
            <v>Tin</v>
          </cell>
          <cell r="C440" t="str">
            <v>Huichang Jinshunda Tin Co., Ltd.</v>
          </cell>
          <cell r="E440" t="str">
            <v>CID000760</v>
          </cell>
        </row>
        <row r="441">
          <cell r="A441" t="str">
            <v>Tin</v>
          </cell>
          <cell r="C441" t="str">
            <v>Yunnan Tin Company Limited</v>
          </cell>
          <cell r="E441" t="str">
            <v>CID002180</v>
          </cell>
        </row>
        <row r="442">
          <cell r="A442" t="str">
            <v>Tin</v>
          </cell>
          <cell r="C442" t="str">
            <v>Soft Metais Ltda.</v>
          </cell>
          <cell r="E442" t="str">
            <v>CID001758</v>
          </cell>
        </row>
        <row r="443">
          <cell r="A443" t="str">
            <v>Tin</v>
          </cell>
          <cell r="C443" t="str">
            <v>Thaisarco</v>
          </cell>
          <cell r="E443" t="str">
            <v>CID001898</v>
          </cell>
        </row>
        <row r="444">
          <cell r="A444" t="str">
            <v>Tin</v>
          </cell>
          <cell r="C444" t="str">
            <v>Thaisarco</v>
          </cell>
          <cell r="E444" t="str">
            <v>CID001898</v>
          </cell>
        </row>
        <row r="445">
          <cell r="A445" t="str">
            <v>Tin</v>
          </cell>
          <cell r="C445" t="str">
            <v>Thaisarco</v>
          </cell>
          <cell r="E445" t="str">
            <v>CID001898</v>
          </cell>
        </row>
        <row r="446">
          <cell r="A446" t="str">
            <v>Tin</v>
          </cell>
          <cell r="C446" t="str">
            <v>Gejiu Yunxin Nonferrous Electrolysis Co., Ltd.</v>
          </cell>
          <cell r="E446" t="str">
            <v>CID001908</v>
          </cell>
        </row>
        <row r="447">
          <cell r="A447" t="str">
            <v>Tin</v>
          </cell>
          <cell r="C447" t="str">
            <v>Yunnan Tin Company Limited</v>
          </cell>
          <cell r="E447" t="str">
            <v>CID002180</v>
          </cell>
        </row>
        <row r="448">
          <cell r="A448" t="str">
            <v>Tin</v>
          </cell>
          <cell r="C448" t="str">
            <v>Mineração Taboca S.A.</v>
          </cell>
          <cell r="E448" t="str">
            <v>CID001173</v>
          </cell>
        </row>
        <row r="449">
          <cell r="A449" t="str">
            <v>Tin</v>
          </cell>
          <cell r="C449" t="str">
            <v>Tuyen Quang Non-Ferrous Metals Joint Stock Company</v>
          </cell>
          <cell r="E449" t="str">
            <v>CID002574</v>
          </cell>
        </row>
        <row r="450">
          <cell r="A450" t="str">
            <v>Tin</v>
          </cell>
          <cell r="C450" t="str">
            <v>PT Timah (Persero) Tbk Kundur</v>
          </cell>
          <cell r="E450" t="str">
            <v>CID001477</v>
          </cell>
        </row>
        <row r="451">
          <cell r="A451" t="str">
            <v>Tin</v>
          </cell>
          <cell r="C451" t="str">
            <v>VQB Mineral and Trading Group JSC</v>
          </cell>
          <cell r="E451" t="str">
            <v>CID002015</v>
          </cell>
        </row>
        <row r="452">
          <cell r="A452" t="str">
            <v>Tin</v>
          </cell>
          <cell r="C452" t="str">
            <v>White Solder Metalurgia e Mineração Ltda.</v>
          </cell>
          <cell r="E452" t="str">
            <v>CID002036</v>
          </cell>
        </row>
        <row r="453">
          <cell r="A453" t="str">
            <v>Tin</v>
          </cell>
          <cell r="C453" t="str">
            <v>White Solder Metalurgia e Mineração Ltda.</v>
          </cell>
          <cell r="E453" t="str">
            <v>CID002036</v>
          </cell>
        </row>
        <row r="454">
          <cell r="A454" t="str">
            <v>Tin</v>
          </cell>
          <cell r="C454" t="str">
            <v>China Tin Group Co., Ltd.</v>
          </cell>
          <cell r="E454" t="str">
            <v>CID001070</v>
          </cell>
        </row>
        <row r="455">
          <cell r="A455" t="str">
            <v>Tin</v>
          </cell>
          <cell r="C455" t="str">
            <v>Yunnan Tin Company Limited</v>
          </cell>
          <cell r="E455" t="str">
            <v>CID002180</v>
          </cell>
        </row>
        <row r="456">
          <cell r="A456" t="str">
            <v>Tin</v>
          </cell>
          <cell r="C456" t="str">
            <v>Gejiu Yunxin Nonferrous Electrolysis Co., Ltd.</v>
          </cell>
          <cell r="E456" t="str">
            <v>CID001908</v>
          </cell>
        </row>
        <row r="457">
          <cell r="A457" t="str">
            <v>Tin</v>
          </cell>
          <cell r="C457" t="str">
            <v>Yunnan Chengfeng Non-ferrous Metals Co., Ltd.</v>
          </cell>
          <cell r="E457" t="str">
            <v>CID002158</v>
          </cell>
        </row>
        <row r="458">
          <cell r="A458" t="str">
            <v>Tin</v>
          </cell>
          <cell r="C458" t="str">
            <v>Yunnan Chengfeng Non-ferrous Metals Co., Ltd.</v>
          </cell>
          <cell r="E458" t="str">
            <v>CID002158</v>
          </cell>
        </row>
        <row r="459">
          <cell r="A459" t="str">
            <v>Tin</v>
          </cell>
          <cell r="C459" t="str">
            <v>Yunnan Chengfeng Non-ferrous Metals Co., Ltd.</v>
          </cell>
          <cell r="E459" t="str">
            <v>CID002158</v>
          </cell>
        </row>
        <row r="460">
          <cell r="A460" t="str">
            <v>Tin</v>
          </cell>
          <cell r="C460" t="str">
            <v>Gejiu Zili Mining And Metallurgy Co., Ltd.</v>
          </cell>
          <cell r="E460" t="str">
            <v>CID000555</v>
          </cell>
        </row>
        <row r="461">
          <cell r="A461" t="str">
            <v>Tin</v>
          </cell>
          <cell r="C461" t="str">
            <v>Gejiu Yunxin Nonferrous Electrolysis Co., Ltd.</v>
          </cell>
          <cell r="E461" t="str">
            <v>CID001908</v>
          </cell>
        </row>
        <row r="462">
          <cell r="A462" t="str">
            <v>Tin</v>
          </cell>
          <cell r="C462" t="str">
            <v>Yunnan Tin Company Limited</v>
          </cell>
          <cell r="E462" t="str">
            <v>CID002180</v>
          </cell>
        </row>
        <row r="463">
          <cell r="A463" t="str">
            <v>Tin</v>
          </cell>
          <cell r="C463" t="str">
            <v>Yunnan Tin Company Limited</v>
          </cell>
          <cell r="E463" t="str">
            <v>CID002180</v>
          </cell>
        </row>
        <row r="464">
          <cell r="A464" t="str">
            <v>Tin</v>
          </cell>
          <cell r="C464" t="str">
            <v>Yunnan Chengfeng Non-ferrous Metals Co., Ltd.</v>
          </cell>
          <cell r="E464" t="str">
            <v>CID002158</v>
          </cell>
        </row>
        <row r="465">
          <cell r="A465" t="str">
            <v>Tin</v>
          </cell>
          <cell r="C465" t="str">
            <v>Yunnan Tin Company Limited</v>
          </cell>
          <cell r="E465" t="str">
            <v>CID002180</v>
          </cell>
        </row>
        <row r="466">
          <cell r="A466" t="str">
            <v>Tin</v>
          </cell>
          <cell r="C466" t="str">
            <v>Gejiu Yunxin Nonferrous Electrolysis Co., Ltd.</v>
          </cell>
          <cell r="E466" t="str">
            <v>CID001908</v>
          </cell>
        </row>
        <row r="467">
          <cell r="A467" t="str">
            <v>Tin</v>
          </cell>
        </row>
        <row r="468">
          <cell r="A468" t="str">
            <v>Tin</v>
          </cell>
          <cell r="C468" t="str">
            <v>Unknown</v>
          </cell>
        </row>
        <row r="469">
          <cell r="A469" t="str">
            <v>Tungsten</v>
          </cell>
          <cell r="C469" t="str">
            <v>A.L.M.T. TUNGSTEN Corp.</v>
          </cell>
          <cell r="E469" t="str">
            <v>CID000004</v>
          </cell>
        </row>
        <row r="470">
          <cell r="A470" t="str">
            <v>Tungsten</v>
          </cell>
          <cell r="C470" t="str">
            <v>ACL Metais Eireli</v>
          </cell>
          <cell r="E470" t="str">
            <v>CID002833</v>
          </cell>
        </row>
        <row r="471">
          <cell r="A471" t="str">
            <v>Tungsten</v>
          </cell>
          <cell r="C471" t="str">
            <v>A.L.M.T. TUNGSTEN Corp.</v>
          </cell>
          <cell r="E471" t="str">
            <v>CID000004</v>
          </cell>
        </row>
        <row r="472">
          <cell r="A472" t="str">
            <v>Tungsten</v>
          </cell>
          <cell r="C472" t="str">
            <v>A.L.M.T. TUNGSTEN Corp.</v>
          </cell>
          <cell r="E472" t="str">
            <v>CID000004</v>
          </cell>
        </row>
        <row r="473">
          <cell r="A473" t="str">
            <v>Tungsten</v>
          </cell>
          <cell r="C473" t="str">
            <v>A.L.M.T. TUNGSTEN Corp.</v>
          </cell>
          <cell r="E473" t="str">
            <v>CID000004</v>
          </cell>
        </row>
        <row r="474">
          <cell r="A474" t="str">
            <v>Tungsten</v>
          </cell>
          <cell r="C474" t="str">
            <v>Asia Tungsten Products Vietnam Ltd.</v>
          </cell>
          <cell r="E474" t="str">
            <v>CID002502</v>
          </cell>
        </row>
        <row r="475">
          <cell r="A475" t="str">
            <v>Tungsten</v>
          </cell>
          <cell r="C475" t="str">
            <v>Kennametal Huntsville</v>
          </cell>
          <cell r="E475" t="str">
            <v>CID000105</v>
          </cell>
        </row>
        <row r="476">
          <cell r="A476" t="str">
            <v>Tungsten</v>
          </cell>
          <cell r="C476" t="str">
            <v>Kennametal Huntsville</v>
          </cell>
          <cell r="E476" t="str">
            <v>CID000105</v>
          </cell>
        </row>
        <row r="477">
          <cell r="A477" t="str">
            <v>Tungsten</v>
          </cell>
          <cell r="C477" t="str">
            <v>Guangdong Xianglu Tungsten Co., Ltd.</v>
          </cell>
          <cell r="E477" t="str">
            <v>CID000218</v>
          </cell>
        </row>
        <row r="478">
          <cell r="A478" t="str">
            <v>Tungsten</v>
          </cell>
          <cell r="C478" t="str">
            <v>Chenzhou Diamond Tungsten Products Co., Ltd.</v>
          </cell>
          <cell r="E478" t="str">
            <v>CID002513</v>
          </cell>
        </row>
        <row r="479">
          <cell r="A479" t="str">
            <v>Tungsten</v>
          </cell>
          <cell r="C479" t="str">
            <v>Ganzhou Huaxing Tungsten Products Co., Ltd.</v>
          </cell>
          <cell r="E479" t="str">
            <v>CID000875</v>
          </cell>
        </row>
        <row r="480">
          <cell r="A480" t="str">
            <v>Tungsten</v>
          </cell>
          <cell r="C480" t="str">
            <v>Chongyi Zhangyuan Tungsten Co., Ltd.</v>
          </cell>
          <cell r="E480" t="str">
            <v>CID000258</v>
          </cell>
        </row>
        <row r="481">
          <cell r="A481" t="str">
            <v>Tungsten</v>
          </cell>
          <cell r="C481" t="str">
            <v>Dayu Jincheng Tungsten Industry Co., Ltd.</v>
          </cell>
          <cell r="E481" t="str">
            <v>CID002518</v>
          </cell>
        </row>
        <row r="482">
          <cell r="A482" t="str">
            <v>Tungsten</v>
          </cell>
          <cell r="C482" t="str">
            <v>Dayu Weiliang Tungsten Co., Ltd.</v>
          </cell>
          <cell r="E482" t="str">
            <v>CID000345</v>
          </cell>
        </row>
        <row r="483">
          <cell r="A483" t="str">
            <v>Tungsten</v>
          </cell>
          <cell r="C483" t="str">
            <v>Fujian Jinxin Tungsten Co., Ltd.</v>
          </cell>
          <cell r="E483" t="str">
            <v>CID000499</v>
          </cell>
        </row>
        <row r="484">
          <cell r="A484" t="str">
            <v>Tungsten</v>
          </cell>
          <cell r="C484" t="str">
            <v>Ganxian Shirui New Material Co., Ltd.</v>
          </cell>
          <cell r="E484" t="str">
            <v>CID002531</v>
          </cell>
        </row>
        <row r="485">
          <cell r="A485" t="str">
            <v>Tungsten</v>
          </cell>
          <cell r="C485" t="str">
            <v>Ganzhou Huaxing Tungsten Products Co., Ltd.</v>
          </cell>
          <cell r="E485" t="str">
            <v>CID000875</v>
          </cell>
        </row>
        <row r="486">
          <cell r="A486" t="str">
            <v>Tungsten</v>
          </cell>
          <cell r="C486" t="str">
            <v>Ganzhou Jiangwu Ferrotungsten Co., Ltd.</v>
          </cell>
          <cell r="E486" t="str">
            <v>CID002315</v>
          </cell>
        </row>
        <row r="487">
          <cell r="A487" t="str">
            <v>Tungsten</v>
          </cell>
          <cell r="C487" t="str">
            <v>Ganzhou Non-ferrous Metals Smelting Co., Ltd.</v>
          </cell>
          <cell r="E487" t="str">
            <v>CID000868</v>
          </cell>
        </row>
        <row r="488">
          <cell r="A488" t="str">
            <v>Tungsten</v>
          </cell>
          <cell r="C488" t="str">
            <v>Ganzhou Seadragon W &amp; Mo Co., Ltd.</v>
          </cell>
          <cell r="E488" t="str">
            <v>CID002494</v>
          </cell>
        </row>
        <row r="489">
          <cell r="A489" t="str">
            <v>Tungsten</v>
          </cell>
          <cell r="C489" t="str">
            <v>Ganzhou Yatai Tungsten Co., Ltd.</v>
          </cell>
          <cell r="E489" t="str">
            <v>CID002536</v>
          </cell>
        </row>
        <row r="490">
          <cell r="A490" t="str">
            <v>Tungsten</v>
          </cell>
          <cell r="C490" t="str">
            <v>Global Tungsten &amp; Powders Corp.</v>
          </cell>
          <cell r="E490" t="str">
            <v>CID000568</v>
          </cell>
        </row>
        <row r="491">
          <cell r="A491" t="str">
            <v>Tungsten</v>
          </cell>
          <cell r="C491" t="str">
            <v>Global Tungsten &amp; Powders Corp.</v>
          </cell>
          <cell r="E491" t="str">
            <v>CID000568</v>
          </cell>
        </row>
        <row r="492">
          <cell r="A492" t="str">
            <v>Tungsten</v>
          </cell>
          <cell r="C492" t="str">
            <v>Guangdong Xianglu Tungsten Co., Ltd.</v>
          </cell>
          <cell r="E492" t="str">
            <v>CID000218</v>
          </cell>
        </row>
        <row r="493">
          <cell r="A493" t="str">
            <v>Tungsten</v>
          </cell>
          <cell r="C493" t="str">
            <v>H.C. Starck GmbH</v>
          </cell>
          <cell r="E493" t="str">
            <v>CID002541</v>
          </cell>
        </row>
        <row r="494">
          <cell r="A494" t="str">
            <v>Tungsten</v>
          </cell>
          <cell r="C494" t="str">
            <v>H.C. Starck Smelting GmbH &amp; Co.KG</v>
          </cell>
          <cell r="E494" t="str">
            <v>CID002542</v>
          </cell>
        </row>
        <row r="495">
          <cell r="A495" t="str">
            <v>Tungsten</v>
          </cell>
          <cell r="C495" t="str">
            <v>Hunan Chunchang Nonferrous Metals Co., Ltd.</v>
          </cell>
          <cell r="E495" t="str">
            <v>CID000769</v>
          </cell>
        </row>
        <row r="496">
          <cell r="A496" t="str">
            <v>Tungsten</v>
          </cell>
          <cell r="C496" t="str">
            <v>Hunan Chenzhou Mining Co., Ltd.</v>
          </cell>
          <cell r="E496" t="str">
            <v>CID000766</v>
          </cell>
        </row>
        <row r="497">
          <cell r="A497" t="str">
            <v>Tungsten</v>
          </cell>
          <cell r="C497" t="str">
            <v>Hunan Chenzhou Mining Co., Ltd.</v>
          </cell>
          <cell r="E497" t="str">
            <v>CID000766</v>
          </cell>
        </row>
        <row r="498">
          <cell r="A498" t="str">
            <v>Tungsten</v>
          </cell>
          <cell r="C498" t="str">
            <v>Hunan Chuangda Vanadium Tungsten Co., Ltd. Wuji</v>
          </cell>
          <cell r="E498" t="str">
            <v>CID002579</v>
          </cell>
        </row>
        <row r="499">
          <cell r="A499" t="str">
            <v>Tungsten</v>
          </cell>
          <cell r="C499" t="str">
            <v>Hunan Chuangda Vanadium Tungsten Co., Ltd. Yanglin</v>
          </cell>
          <cell r="E499" t="str">
            <v>CID002578</v>
          </cell>
        </row>
        <row r="500">
          <cell r="A500" t="str">
            <v>Tungsten</v>
          </cell>
          <cell r="C500" t="str">
            <v>Hunan Chunchang Nonferrous Metals Co., Ltd.</v>
          </cell>
          <cell r="E500" t="str">
            <v>CID000769</v>
          </cell>
        </row>
        <row r="501">
          <cell r="A501" t="str">
            <v>Tungsten</v>
          </cell>
          <cell r="C501" t="str">
            <v>Hydrometallurg, JSC</v>
          </cell>
          <cell r="E501" t="str">
            <v>CID002649</v>
          </cell>
        </row>
        <row r="502">
          <cell r="A502" t="str">
            <v>Tungsten</v>
          </cell>
          <cell r="C502" t="str">
            <v>Japan New Metals Co., Ltd.</v>
          </cell>
          <cell r="E502" t="str">
            <v>CID000825</v>
          </cell>
        </row>
        <row r="503">
          <cell r="A503" t="str">
            <v>Tungsten</v>
          </cell>
          <cell r="C503" t="str">
            <v>Jiangwu H.C. Starck Tungsten Products Co., Ltd.</v>
          </cell>
          <cell r="E503" t="str">
            <v>CID002551</v>
          </cell>
        </row>
        <row r="504">
          <cell r="A504" t="str">
            <v>Tungsten</v>
          </cell>
          <cell r="C504" t="str">
            <v>Jiangxi Dayu Longxintai Tungsten Co., Ltd.</v>
          </cell>
          <cell r="E504" t="str">
            <v>CID002647</v>
          </cell>
        </row>
        <row r="505">
          <cell r="A505" t="str">
            <v>Tungsten</v>
          </cell>
          <cell r="C505" t="str">
            <v>Jiangxi Gan Bei Tungsten Co., Ltd.</v>
          </cell>
          <cell r="E505" t="str">
            <v>CID002321</v>
          </cell>
        </row>
        <row r="506">
          <cell r="A506" t="str">
            <v>Tungsten</v>
          </cell>
          <cell r="C506" t="str">
            <v>Jiangxi Minmetals Gao'an Non-ferrous Metals Co., Ltd.</v>
          </cell>
          <cell r="E506" t="str">
            <v>CID002313</v>
          </cell>
        </row>
        <row r="507">
          <cell r="A507" t="str">
            <v>Tungsten</v>
          </cell>
          <cell r="C507" t="str">
            <v>Jiangxi Tonggu Non-ferrous Metallurgical &amp; Chemical Co., Ltd.</v>
          </cell>
          <cell r="E507" t="str">
            <v>CID002318</v>
          </cell>
        </row>
        <row r="508">
          <cell r="A508" t="str">
            <v>Tungsten</v>
          </cell>
          <cell r="C508" t="str">
            <v>Ganzhou Huaxing Tungsten Products Co., Ltd.</v>
          </cell>
          <cell r="E508" t="str">
            <v>CID000875</v>
          </cell>
        </row>
        <row r="509">
          <cell r="A509" t="str">
            <v>Tungsten</v>
          </cell>
          <cell r="C509" t="str">
            <v>Ganzhou Huaxing Tungsten Products Co., Ltd.</v>
          </cell>
          <cell r="E509" t="str">
            <v>CID000875</v>
          </cell>
        </row>
        <row r="510">
          <cell r="A510" t="str">
            <v>Tungsten</v>
          </cell>
          <cell r="C510" t="str">
            <v>Jiangxi Xinsheng Tungsten Industry Co., Ltd.</v>
          </cell>
          <cell r="E510" t="str">
            <v>CID002317</v>
          </cell>
        </row>
        <row r="511">
          <cell r="A511" t="str">
            <v>Tungsten</v>
          </cell>
          <cell r="C511" t="str">
            <v>Jiangxi Xiushui Xianggan Nonferrous Metals Co., Ltd.</v>
          </cell>
          <cell r="E511" t="str">
            <v>CID002535</v>
          </cell>
        </row>
        <row r="512">
          <cell r="A512" t="str">
            <v>Tungsten</v>
          </cell>
          <cell r="C512" t="str">
            <v>Jiangxi Yaosheng Tungsten Co., Ltd.</v>
          </cell>
          <cell r="E512" t="str">
            <v>CID002316</v>
          </cell>
        </row>
        <row r="513">
          <cell r="A513" t="str">
            <v>Tungsten</v>
          </cell>
          <cell r="C513" t="str">
            <v>Kennametal Fallon</v>
          </cell>
          <cell r="E513" t="str">
            <v>CID000966</v>
          </cell>
        </row>
        <row r="514">
          <cell r="A514" t="str">
            <v>Tungsten</v>
          </cell>
          <cell r="C514" t="str">
            <v>Kennametal Huntsville</v>
          </cell>
          <cell r="E514" t="str">
            <v>CID000105</v>
          </cell>
        </row>
        <row r="515">
          <cell r="A515" t="str">
            <v>Tungsten</v>
          </cell>
          <cell r="C515" t="str">
            <v>Malipo Haiyu Tungsten Co., Ltd.</v>
          </cell>
          <cell r="E515" t="str">
            <v>CID002319</v>
          </cell>
        </row>
        <row r="516">
          <cell r="A516" t="str">
            <v>Tungsten</v>
          </cell>
          <cell r="C516" t="str">
            <v>Moliren Ltd</v>
          </cell>
          <cell r="E516" t="str">
            <v>CID002845</v>
          </cell>
        </row>
        <row r="517">
          <cell r="A517" t="str">
            <v>Tungsten</v>
          </cell>
          <cell r="C517" t="str">
            <v>Niagara Refining LLC</v>
          </cell>
          <cell r="E517" t="str">
            <v>CID002589</v>
          </cell>
        </row>
        <row r="518">
          <cell r="A518" t="str">
            <v>Tungsten</v>
          </cell>
          <cell r="C518" t="str">
            <v>Nui Phao H.C. Starck Tungsten Chemicals Manufacturing LLC</v>
          </cell>
          <cell r="E518" t="str">
            <v>CID002543</v>
          </cell>
        </row>
        <row r="519">
          <cell r="A519" t="str">
            <v>Tungsten</v>
          </cell>
          <cell r="C519" t="str">
            <v>Philippine Chuangxin Industrial Co., Inc.</v>
          </cell>
          <cell r="E519" t="str">
            <v>CID002827</v>
          </cell>
        </row>
        <row r="520">
          <cell r="A520" t="str">
            <v>Tungsten</v>
          </cell>
          <cell r="C520" t="str">
            <v>Pobedit, JSC</v>
          </cell>
          <cell r="E520" t="str">
            <v>CID002532</v>
          </cell>
        </row>
        <row r="521">
          <cell r="A521" t="str">
            <v>Tungsten</v>
          </cell>
          <cell r="C521" t="str">
            <v>Sanher Tungsten Vietnam Co., Ltd.</v>
          </cell>
          <cell r="E521" t="str">
            <v>CID002538</v>
          </cell>
        </row>
        <row r="522">
          <cell r="A522" t="str">
            <v>Tungsten</v>
          </cell>
          <cell r="C522" t="str">
            <v>Xinhai Rendan Shaoguan Tungsten Co., Ltd.</v>
          </cell>
          <cell r="E522" t="str">
            <v>CID002095</v>
          </cell>
        </row>
        <row r="523">
          <cell r="A523" t="str">
            <v>Tungsten</v>
          </cell>
          <cell r="C523" t="str">
            <v>South-East Nonferrous Metal Company Limited of Hengyang City</v>
          </cell>
          <cell r="E523" t="str">
            <v>CID002815</v>
          </cell>
        </row>
        <row r="524">
          <cell r="A524" t="str">
            <v>Tungsten</v>
          </cell>
          <cell r="C524" t="str">
            <v>Tejing (Vietnam) Tungsten Co., Ltd.</v>
          </cell>
          <cell r="E524" t="str">
            <v>CID001889</v>
          </cell>
        </row>
        <row r="525">
          <cell r="A525" t="str">
            <v>Tungsten</v>
          </cell>
          <cell r="C525" t="str">
            <v>Vietnam Youngsun Tungsten Industry Co., Ltd.</v>
          </cell>
          <cell r="E525" t="str">
            <v>CID002011</v>
          </cell>
        </row>
        <row r="526">
          <cell r="A526" t="str">
            <v>Tungsten</v>
          </cell>
          <cell r="C526" t="str">
            <v>Wolfram Bergbau und Hütten AG</v>
          </cell>
          <cell r="E526" t="str">
            <v>CID002044</v>
          </cell>
        </row>
        <row r="527">
          <cell r="A527" t="str">
            <v>Tungsten</v>
          </cell>
          <cell r="C527" t="str">
            <v>Wolfram Bergbau und Hütten AG</v>
          </cell>
          <cell r="E527" t="str">
            <v>CID002044</v>
          </cell>
        </row>
        <row r="528">
          <cell r="A528" t="str">
            <v>Tungsten</v>
          </cell>
          <cell r="C528" t="str">
            <v>Wolfram Bergbau und Hütten AG</v>
          </cell>
          <cell r="E528" t="str">
            <v>CID002044</v>
          </cell>
        </row>
        <row r="529">
          <cell r="A529" t="str">
            <v>Tungsten</v>
          </cell>
          <cell r="C529" t="str">
            <v>Woltech Korea Co., Ltd.</v>
          </cell>
          <cell r="E529" t="str">
            <v>CID002843</v>
          </cell>
        </row>
        <row r="530">
          <cell r="A530" t="str">
            <v>Tungsten</v>
          </cell>
          <cell r="C530" t="str">
            <v>Xiamen Tungsten (H.C.) Co., Ltd.</v>
          </cell>
          <cell r="E530" t="str">
            <v>CID002320</v>
          </cell>
        </row>
        <row r="531">
          <cell r="A531" t="str">
            <v>Tungsten</v>
          </cell>
          <cell r="C531" t="str">
            <v>Xiamen Tungsten (H.C.) Co., Ltd.</v>
          </cell>
          <cell r="E531" t="str">
            <v>CID002320</v>
          </cell>
        </row>
        <row r="532">
          <cell r="A532" t="str">
            <v>Tungsten</v>
          </cell>
          <cell r="C532" t="str">
            <v>Xiamen Tungsten Co., Ltd.</v>
          </cell>
          <cell r="E532" t="str">
            <v>CID002082</v>
          </cell>
        </row>
        <row r="533">
          <cell r="A533" t="str">
            <v>Tungsten</v>
          </cell>
          <cell r="C533" t="str">
            <v>Xinfeng Huarui Tungsten &amp; Molybdenum New Material Co., Ltd.</v>
          </cell>
          <cell r="E533" t="str">
            <v>CID002830</v>
          </cell>
        </row>
        <row r="534">
          <cell r="A534" t="str">
            <v>Tungsten</v>
          </cell>
          <cell r="C534" t="str">
            <v>Xinhai Rendan Shaoguan Tungsten Co., Ltd.</v>
          </cell>
          <cell r="E534" t="str">
            <v>CID002095</v>
          </cell>
        </row>
        <row r="535">
          <cell r="A535" t="str">
            <v>Tungsten</v>
          </cell>
          <cell r="C535" t="str">
            <v>Chongyi Zhangyuan Tungsten Co., Ltd.</v>
          </cell>
          <cell r="E535" t="str">
            <v>CID000258</v>
          </cell>
        </row>
        <row r="536">
          <cell r="A536" t="str">
            <v>Tungsten</v>
          </cell>
        </row>
        <row r="537">
          <cell r="A537" t="str">
            <v>Tungsten</v>
          </cell>
          <cell r="C537" t="str">
            <v>Unknown</v>
          </cell>
        </row>
      </sheetData>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Reference List"/>
      <sheetName val="L"/>
      <sheetName val="C"/>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 xml:space="preserve">The following list represents the CFSI’s latest smelter name / alias information as of this template’s release.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Column B is a list of commonly used names for known smelters that are eligible for CFSP’s audit program.
Column C is the list of the official standard smelter names, understood to be the legal names of the eligible smelters. The majority of smelters will have the same entry for both columns, however if the common name varies from the standard name, the variation is noted in Column B. </v>
          </cell>
        </row>
        <row r="4">
          <cell r="A4" t="str">
            <v>Metal</v>
          </cell>
          <cell r="C4" t="str">
            <v>Standard Smelter Names</v>
          </cell>
          <cell r="E4" t="str">
            <v>New Smelter ID</v>
          </cell>
        </row>
        <row r="5">
          <cell r="A5" t="str">
            <v>Gold</v>
          </cell>
          <cell r="C5" t="str">
            <v>So Accurate Group, Inc.</v>
          </cell>
          <cell r="E5" t="str">
            <v>CID001754</v>
          </cell>
        </row>
        <row r="6">
          <cell r="A6" t="str">
            <v>Gold</v>
          </cell>
          <cell r="C6" t="str">
            <v>Advanced Chemical Company</v>
          </cell>
          <cell r="E6" t="str">
            <v>CID000015</v>
          </cell>
        </row>
        <row r="7">
          <cell r="A7" t="str">
            <v>Gold</v>
          </cell>
          <cell r="C7" t="str">
            <v>Western Australian Mint trading as The Perth Mint</v>
          </cell>
          <cell r="E7" t="str">
            <v>CID002030</v>
          </cell>
        </row>
        <row r="8">
          <cell r="A8" t="str">
            <v>Gold</v>
          </cell>
          <cell r="C8" t="str">
            <v>Western Australian Mint trading as The Perth Mint</v>
          </cell>
          <cell r="E8" t="str">
            <v>CID002030</v>
          </cell>
        </row>
        <row r="9">
          <cell r="A9" t="str">
            <v>Gold</v>
          </cell>
          <cell r="C9" t="str">
            <v>Aida Chemical Industries Co., Ltd.</v>
          </cell>
          <cell r="E9" t="str">
            <v>CID000019</v>
          </cell>
        </row>
        <row r="10">
          <cell r="A10" t="str">
            <v>Gold</v>
          </cell>
          <cell r="C10" t="str">
            <v>Al Etihad Gold Refinery DMCC</v>
          </cell>
          <cell r="E10" t="str">
            <v>CID002560</v>
          </cell>
        </row>
        <row r="11">
          <cell r="A11" t="str">
            <v>Gold</v>
          </cell>
          <cell r="C11" t="str">
            <v>Allgemeine Gold-und Silberscheideanstalt A.G.</v>
          </cell>
          <cell r="E11" t="str">
            <v>CID000035</v>
          </cell>
        </row>
        <row r="12">
          <cell r="A12" t="str">
            <v>Gold</v>
          </cell>
          <cell r="C12" t="str">
            <v>Almalyk Mining and Metallurgical Complex (AMMC)</v>
          </cell>
          <cell r="E12" t="str">
            <v>CID000041</v>
          </cell>
        </row>
        <row r="13">
          <cell r="A13" t="str">
            <v>Gold</v>
          </cell>
          <cell r="C13" t="str">
            <v>Asahi Pretec Corp.</v>
          </cell>
          <cell r="E13" t="str">
            <v>CID000082</v>
          </cell>
        </row>
        <row r="14">
          <cell r="A14" t="str">
            <v>Gold</v>
          </cell>
          <cell r="C14" t="str">
            <v>AngloGold Ashanti Córrego do Sítio Mineração</v>
          </cell>
          <cell r="E14" t="str">
            <v>CID000058</v>
          </cell>
        </row>
        <row r="15">
          <cell r="A15" t="str">
            <v>Gold</v>
          </cell>
          <cell r="C15" t="str">
            <v>Tongling Nonferrous Metals Group Co., Ltd.</v>
          </cell>
          <cell r="E15" t="str">
            <v>CID001947</v>
          </cell>
        </row>
        <row r="16">
          <cell r="A16" t="str">
            <v>Gold</v>
          </cell>
          <cell r="C16" t="str">
            <v>Western Australian Mint trading as The Perth Mint</v>
          </cell>
          <cell r="E16" t="str">
            <v>CID002030</v>
          </cell>
        </row>
        <row r="17">
          <cell r="A17" t="str">
            <v>Gold</v>
          </cell>
          <cell r="C17" t="str">
            <v>Argor-Heraeus S.A.</v>
          </cell>
          <cell r="E17" t="str">
            <v>CID000077</v>
          </cell>
        </row>
        <row r="18">
          <cell r="A18" t="str">
            <v>Gold</v>
          </cell>
          <cell r="C18" t="str">
            <v>Asahi Pretec Corp.</v>
          </cell>
          <cell r="E18" t="str">
            <v>CID000082</v>
          </cell>
        </row>
        <row r="19">
          <cell r="A19" t="str">
            <v>Gold</v>
          </cell>
          <cell r="C19" t="str">
            <v>Asahi Refining Canada Ltd.</v>
          </cell>
          <cell r="E19" t="str">
            <v>CID000924</v>
          </cell>
        </row>
        <row r="20">
          <cell r="A20" t="str">
            <v>Gold</v>
          </cell>
          <cell r="C20" t="str">
            <v>Asahi Refining USA Inc.</v>
          </cell>
          <cell r="E20" t="str">
            <v>CID000920</v>
          </cell>
        </row>
        <row r="21">
          <cell r="A21" t="str">
            <v>Gold</v>
          </cell>
          <cell r="C21" t="str">
            <v>Asaka Riken Co., Ltd.</v>
          </cell>
          <cell r="E21" t="str">
            <v>CID000090</v>
          </cell>
        </row>
        <row r="22">
          <cell r="A22" t="str">
            <v>Gold</v>
          </cell>
          <cell r="C22" t="str">
            <v>Atasay Kuyumculuk Sanayi Ve Ticaret A.S.</v>
          </cell>
          <cell r="E22" t="str">
            <v>CID000103</v>
          </cell>
        </row>
        <row r="23">
          <cell r="A23" t="str">
            <v>Gold</v>
          </cell>
          <cell r="C23" t="str">
            <v>Atasay Kuyumculuk Sanayi Ve Ticaret A.S.</v>
          </cell>
          <cell r="E23" t="str">
            <v>CID000103</v>
          </cell>
        </row>
        <row r="24">
          <cell r="A24" t="str">
            <v>Gold</v>
          </cell>
          <cell r="C24" t="str">
            <v>AU Traders and Refiners</v>
          </cell>
          <cell r="E24" t="str">
            <v>CID002850</v>
          </cell>
        </row>
        <row r="25">
          <cell r="A25" t="str">
            <v>Gold</v>
          </cell>
          <cell r="C25" t="str">
            <v>AURA-II</v>
          </cell>
          <cell r="E25" t="str">
            <v>CID002851</v>
          </cell>
        </row>
        <row r="26">
          <cell r="A26" t="str">
            <v>Gold</v>
          </cell>
          <cell r="C26" t="str">
            <v>Aurubis AG</v>
          </cell>
          <cell r="E26" t="str">
            <v>CID000113</v>
          </cell>
        </row>
        <row r="27">
          <cell r="A27" t="str">
            <v>Gold</v>
          </cell>
          <cell r="C27" t="str">
            <v>Bangalore Refinery</v>
          </cell>
          <cell r="E27" t="str">
            <v>CID002863</v>
          </cell>
        </row>
        <row r="28">
          <cell r="A28" t="str">
            <v>Gold</v>
          </cell>
          <cell r="C28" t="str">
            <v>Bangko Sentral ng Pilipinas (Central Bank of the Philippines)</v>
          </cell>
          <cell r="E28" t="str">
            <v>CID000128</v>
          </cell>
        </row>
        <row r="29">
          <cell r="A29" t="str">
            <v>Gold</v>
          </cell>
          <cell r="C29" t="str">
            <v>Boliden AB</v>
          </cell>
          <cell r="E29" t="str">
            <v>CID000157</v>
          </cell>
        </row>
        <row r="30">
          <cell r="A30" t="str">
            <v>Gold</v>
          </cell>
          <cell r="C30" t="str">
            <v>C. Hafner GmbH + Co. KG</v>
          </cell>
          <cell r="E30" t="str">
            <v>CID000176</v>
          </cell>
        </row>
        <row r="31">
          <cell r="A31" t="str">
            <v>Gold</v>
          </cell>
          <cell r="C31" t="str">
            <v>Caridad</v>
          </cell>
          <cell r="E31" t="str">
            <v>CID000180</v>
          </cell>
        </row>
        <row r="32">
          <cell r="A32" t="str">
            <v>Gold</v>
          </cell>
          <cell r="C32" t="str">
            <v>CCR Refinery - Glencore Canada Corporation</v>
          </cell>
          <cell r="E32" t="str">
            <v>CID000185</v>
          </cell>
        </row>
        <row r="33">
          <cell r="A33" t="str">
            <v>Gold</v>
          </cell>
          <cell r="C33" t="str">
            <v>CCR Refinery - Glencore Canada Corporation</v>
          </cell>
          <cell r="E33" t="str">
            <v>CID000185</v>
          </cell>
        </row>
        <row r="34">
          <cell r="A34" t="str">
            <v>Gold</v>
          </cell>
          <cell r="C34" t="str">
            <v>Cendres + Métaux S.A.</v>
          </cell>
          <cell r="E34" t="str">
            <v>CID000189</v>
          </cell>
        </row>
        <row r="35">
          <cell r="A35" t="str">
            <v>Gold</v>
          </cell>
          <cell r="C35" t="str">
            <v>Cendres + Métaux S.A.</v>
          </cell>
          <cell r="E35" t="str">
            <v>CID000189</v>
          </cell>
        </row>
        <row r="36">
          <cell r="A36" t="str">
            <v>Gold</v>
          </cell>
          <cell r="C36" t="str">
            <v>Bangko Sentral ng Pilipinas (Central Bank of the Philippines)</v>
          </cell>
          <cell r="E36" t="str">
            <v>CID000128</v>
          </cell>
        </row>
        <row r="37">
          <cell r="A37" t="str">
            <v>Gold</v>
          </cell>
          <cell r="C37" t="str">
            <v>Yunnan Copper Industry Co., Ltd.</v>
          </cell>
          <cell r="E37" t="str">
            <v>CID000197</v>
          </cell>
        </row>
        <row r="38">
          <cell r="A38" t="str">
            <v>Gold</v>
          </cell>
          <cell r="C38" t="str">
            <v>Chimet S.p.A.</v>
          </cell>
          <cell r="E38" t="str">
            <v>CID000233</v>
          </cell>
        </row>
        <row r="39">
          <cell r="A39" t="str">
            <v>Gold</v>
          </cell>
          <cell r="C39" t="str">
            <v>Zhongyuan Gold Smelter of Zhongjin Gold Corporation</v>
          </cell>
          <cell r="E39" t="str">
            <v>CID002224</v>
          </cell>
        </row>
        <row r="40">
          <cell r="A40" t="str">
            <v>Gold</v>
          </cell>
          <cell r="C40" t="str">
            <v>The Refinery of Shandong Gold Mining Co., Ltd.</v>
          </cell>
          <cell r="E40" t="str">
            <v>CID001916</v>
          </cell>
        </row>
        <row r="41">
          <cell r="A41" t="str">
            <v>Gold</v>
          </cell>
          <cell r="C41" t="str">
            <v>Chugai Mining</v>
          </cell>
          <cell r="E41" t="str">
            <v>CID000264</v>
          </cell>
        </row>
        <row r="42">
          <cell r="A42" t="str">
            <v>Gold</v>
          </cell>
          <cell r="C42" t="str">
            <v>Daejin Indus Co., Ltd.</v>
          </cell>
          <cell r="E42" t="str">
            <v>CID000328</v>
          </cell>
        </row>
        <row r="43">
          <cell r="A43" t="str">
            <v>Gold</v>
          </cell>
          <cell r="C43" t="str">
            <v>Daejin Indus Co., Ltd.</v>
          </cell>
          <cell r="E43" t="str">
            <v>CID000328</v>
          </cell>
        </row>
        <row r="44">
          <cell r="A44" t="str">
            <v>Gold</v>
          </cell>
          <cell r="C44" t="str">
            <v>Daye Non-Ferrous Metals Mining Ltd.</v>
          </cell>
          <cell r="E44" t="str">
            <v>CID000343</v>
          </cell>
        </row>
        <row r="45">
          <cell r="A45" t="str">
            <v>Gold</v>
          </cell>
          <cell r="C45" t="str">
            <v>DSC (Do Sung Corporation)</v>
          </cell>
          <cell r="E45" t="str">
            <v>CID000359</v>
          </cell>
        </row>
        <row r="46">
          <cell r="A46" t="str">
            <v>Gold</v>
          </cell>
          <cell r="C46" t="str">
            <v>DODUCO GmbH</v>
          </cell>
          <cell r="E46" t="str">
            <v>CID000362</v>
          </cell>
        </row>
        <row r="47">
          <cell r="A47" t="str">
            <v>Gold</v>
          </cell>
          <cell r="C47" t="str">
            <v>DODUCO GmbH</v>
          </cell>
          <cell r="E47" t="str">
            <v>CID000362</v>
          </cell>
        </row>
        <row r="48">
          <cell r="A48" t="str">
            <v>Gold</v>
          </cell>
          <cell r="C48" t="str">
            <v>DSC (Do Sung Corporation)</v>
          </cell>
          <cell r="E48" t="str">
            <v>CID000359</v>
          </cell>
        </row>
        <row r="49">
          <cell r="A49" t="str">
            <v>Gold</v>
          </cell>
          <cell r="C49" t="str">
            <v>Dowa</v>
          </cell>
          <cell r="E49" t="str">
            <v>CID000401</v>
          </cell>
        </row>
        <row r="50">
          <cell r="A50" t="str">
            <v>Gold</v>
          </cell>
          <cell r="C50" t="str">
            <v>Dowa</v>
          </cell>
          <cell r="E50" t="str">
            <v>CID000401</v>
          </cell>
        </row>
        <row r="51">
          <cell r="A51" t="str">
            <v>Gold</v>
          </cell>
          <cell r="C51" t="str">
            <v>Dowa</v>
          </cell>
          <cell r="E51" t="str">
            <v>CID000401</v>
          </cell>
        </row>
        <row r="52">
          <cell r="A52" t="str">
            <v>Gold</v>
          </cell>
          <cell r="C52" t="str">
            <v>Dowa</v>
          </cell>
          <cell r="E52" t="str">
            <v>CID000401</v>
          </cell>
        </row>
        <row r="53">
          <cell r="A53" t="str">
            <v>Gold</v>
          </cell>
          <cell r="C53" t="str">
            <v>DSC (Do Sung Corporation)</v>
          </cell>
          <cell r="E53" t="str">
            <v>CID000359</v>
          </cell>
        </row>
        <row r="54">
          <cell r="A54" t="str">
            <v>Gold</v>
          </cell>
          <cell r="C54" t="str">
            <v>Eco-System Recycling Co., Ltd.</v>
          </cell>
          <cell r="E54" t="str">
            <v>CID000425</v>
          </cell>
        </row>
        <row r="55">
          <cell r="A55" t="str">
            <v>Gold</v>
          </cell>
          <cell r="C55" t="str">
            <v>Elemetal Refining, LLC</v>
          </cell>
          <cell r="E55" t="str">
            <v>CID001322</v>
          </cell>
        </row>
        <row r="56">
          <cell r="A56" t="str">
            <v>Gold</v>
          </cell>
          <cell r="C56" t="str">
            <v>Emirates Gold DMCC</v>
          </cell>
          <cell r="E56" t="str">
            <v>CID002561</v>
          </cell>
        </row>
        <row r="57">
          <cell r="A57" t="str">
            <v>Gold</v>
          </cell>
          <cell r="C57" t="str">
            <v>Faggi Enrico S.p.A.</v>
          </cell>
          <cell r="E57" t="str">
            <v>CID002355</v>
          </cell>
        </row>
        <row r="58">
          <cell r="A58" t="str">
            <v>Gold</v>
          </cell>
          <cell r="C58" t="str">
            <v>Fidelity Printers and Refiners Ltd.</v>
          </cell>
          <cell r="E58" t="str">
            <v>CID002515</v>
          </cell>
        </row>
        <row r="59">
          <cell r="A59" t="str">
            <v>Gold</v>
          </cell>
          <cell r="C59" t="str">
            <v>OJSC Novosibirsk Refinery</v>
          </cell>
          <cell r="E59" t="str">
            <v>CID000493</v>
          </cell>
        </row>
        <row r="60">
          <cell r="A60" t="str">
            <v>Gold</v>
          </cell>
          <cell r="C60" t="str">
            <v>Zijin Mining Group Co., Ltd. Gold Refinery</v>
          </cell>
          <cell r="E60" t="str">
            <v>CID002243</v>
          </cell>
        </row>
        <row r="61">
          <cell r="A61" t="str">
            <v>Gold</v>
          </cell>
          <cell r="C61" t="str">
            <v>Gansu Seemine Material Hi-Tech Co., Ltd.</v>
          </cell>
          <cell r="E61" t="str">
            <v>CID000522</v>
          </cell>
        </row>
        <row r="62">
          <cell r="A62" t="str">
            <v>Gold</v>
          </cell>
          <cell r="C62" t="str">
            <v>Geib Refining Corporation</v>
          </cell>
          <cell r="E62" t="str">
            <v>CID002459</v>
          </cell>
        </row>
        <row r="63">
          <cell r="A63" t="str">
            <v>Gold</v>
          </cell>
          <cell r="C63" t="str">
            <v>The Refinery of Shandong Gold Mining Co., Ltd.</v>
          </cell>
          <cell r="E63" t="str">
            <v>CID001916</v>
          </cell>
        </row>
        <row r="64">
          <cell r="A64" t="str">
            <v>Gold</v>
          </cell>
          <cell r="C64" t="str">
            <v>Great Wall Precious Metals Co., Ltd. of CBPM</v>
          </cell>
          <cell r="E64" t="str">
            <v>CID001909</v>
          </cell>
        </row>
        <row r="65">
          <cell r="A65" t="str">
            <v>Gold</v>
          </cell>
          <cell r="C65" t="str">
            <v>Great Wall Precious Metals Co., Ltd. of CBPM</v>
          </cell>
          <cell r="E65" t="str">
            <v>CID001909</v>
          </cell>
        </row>
        <row r="66">
          <cell r="A66" t="str">
            <v>Gold</v>
          </cell>
          <cell r="C66" t="str">
            <v>Guangdong Jinding Gold Limited</v>
          </cell>
          <cell r="E66" t="str">
            <v>CID002312</v>
          </cell>
        </row>
        <row r="67">
          <cell r="A67" t="str">
            <v>Gold</v>
          </cell>
          <cell r="C67" t="str">
            <v>Guangdong Jinding Gold Limited</v>
          </cell>
          <cell r="E67" t="str">
            <v>CID002312</v>
          </cell>
        </row>
        <row r="68">
          <cell r="A68" t="str">
            <v>Gold</v>
          </cell>
          <cell r="C68" t="str">
            <v>Gujarat Gold Centre</v>
          </cell>
          <cell r="E68" t="str">
            <v>CID002852</v>
          </cell>
        </row>
        <row r="69">
          <cell r="A69" t="str">
            <v>Gold</v>
          </cell>
          <cell r="C69" t="str">
            <v>Guoda Safina High-Tech Environmental Refinery Co., Ltd.</v>
          </cell>
          <cell r="E69" t="str">
            <v>CID000651</v>
          </cell>
        </row>
        <row r="70">
          <cell r="A70" t="str">
            <v>Gold</v>
          </cell>
          <cell r="C70" t="str">
            <v>Hangzhou Fuchunjiang Smelting Co., Ltd.</v>
          </cell>
          <cell r="E70" t="str">
            <v>CID000671</v>
          </cell>
        </row>
        <row r="71">
          <cell r="A71" t="str">
            <v>Gold</v>
          </cell>
          <cell r="C71" t="str">
            <v>Heimerle + Meule GmbH</v>
          </cell>
          <cell r="E71" t="str">
            <v>CID000694</v>
          </cell>
        </row>
        <row r="72">
          <cell r="A72" t="str">
            <v>Gold</v>
          </cell>
          <cell r="C72" t="str">
            <v>Zhongyuan Gold Smelter of Zhongjin Gold Corporation</v>
          </cell>
          <cell r="E72" t="str">
            <v>CID002224</v>
          </cell>
        </row>
        <row r="73">
          <cell r="A73" t="str">
            <v>Gold</v>
          </cell>
          <cell r="C73" t="str">
            <v>Zhongyuan Gold Smelter of Zhongjin Gold Corporation</v>
          </cell>
          <cell r="E73" t="str">
            <v>CID002224</v>
          </cell>
        </row>
        <row r="74">
          <cell r="A74" t="str">
            <v>Gold</v>
          </cell>
          <cell r="C74" t="str">
            <v>Zhongyuan Gold Smelter of Zhongjin Gold Corporation</v>
          </cell>
          <cell r="E74" t="str">
            <v>CID002224</v>
          </cell>
        </row>
        <row r="75">
          <cell r="A75" t="str">
            <v>Gold</v>
          </cell>
          <cell r="C75" t="str">
            <v>Heraeus Ltd. Hong Kong</v>
          </cell>
          <cell r="E75" t="str">
            <v>CID000707</v>
          </cell>
        </row>
        <row r="76">
          <cell r="A76" t="str">
            <v>Gold</v>
          </cell>
          <cell r="C76" t="str">
            <v>Heraeus Precious Metals GmbH &amp; Co. KG</v>
          </cell>
          <cell r="E76" t="str">
            <v>CID000711</v>
          </cell>
        </row>
        <row r="77">
          <cell r="A77" t="str">
            <v>Gold</v>
          </cell>
          <cell r="C77" t="str">
            <v>Hunan Chenzhou Mining Co., Ltd.</v>
          </cell>
          <cell r="E77" t="str">
            <v>CID000767</v>
          </cell>
        </row>
        <row r="78">
          <cell r="A78" t="str">
            <v>Gold</v>
          </cell>
          <cell r="C78" t="str">
            <v>Hunan Chenzhou Mining Co., Ltd.</v>
          </cell>
          <cell r="E78" t="str">
            <v>CID000767</v>
          </cell>
        </row>
        <row r="79">
          <cell r="A79" t="str">
            <v>Gold</v>
          </cell>
          <cell r="C79" t="str">
            <v>Hunan Chenzhou Mining Co., Ltd.</v>
          </cell>
          <cell r="E79" t="str">
            <v>CID000767</v>
          </cell>
        </row>
        <row r="80">
          <cell r="A80" t="str">
            <v>Gold</v>
          </cell>
          <cell r="C80" t="str">
            <v>Hwasung CJ Co., Ltd.</v>
          </cell>
          <cell r="E80" t="str">
            <v>CID000778</v>
          </cell>
        </row>
        <row r="81">
          <cell r="A81" t="str">
            <v>Gold</v>
          </cell>
          <cell r="C81" t="str">
            <v>Inner Mongolia Qiankun Gold and Silver Refinery Share Co., Ltd.</v>
          </cell>
          <cell r="E81" t="str">
            <v>CID000801</v>
          </cell>
        </row>
        <row r="82">
          <cell r="A82" t="str">
            <v>Gold</v>
          </cell>
          <cell r="C82" t="str">
            <v>Ishifuku Metal Industry Co., Ltd.</v>
          </cell>
          <cell r="E82" t="str">
            <v>CID000807</v>
          </cell>
        </row>
        <row r="83">
          <cell r="A83" t="str">
            <v>Gold</v>
          </cell>
          <cell r="C83" t="str">
            <v>Istanbul Gold Refinery</v>
          </cell>
          <cell r="E83" t="str">
            <v>CID000814</v>
          </cell>
        </row>
        <row r="84">
          <cell r="A84" t="str">
            <v>Gold</v>
          </cell>
          <cell r="C84" t="str">
            <v>Japan Mint</v>
          </cell>
          <cell r="E84" t="str">
            <v>CID000823</v>
          </cell>
        </row>
        <row r="85">
          <cell r="A85" t="str">
            <v>Gold</v>
          </cell>
          <cell r="C85" t="str">
            <v>Jiangxi Copper Co., Ltd.</v>
          </cell>
          <cell r="E85" t="str">
            <v>CID000855</v>
          </cell>
        </row>
        <row r="86">
          <cell r="A86" t="str">
            <v>Gold</v>
          </cell>
          <cell r="C86" t="str">
            <v>Jiangxi Copper Co., Ltd.</v>
          </cell>
          <cell r="E86" t="str">
            <v>CID000855</v>
          </cell>
        </row>
        <row r="87">
          <cell r="A87" t="str">
            <v>Gold</v>
          </cell>
          <cell r="C87" t="str">
            <v>Asahi Refining Canada Ltd.</v>
          </cell>
          <cell r="E87" t="str">
            <v>CID000924</v>
          </cell>
        </row>
        <row r="88">
          <cell r="A88" t="str">
            <v>Gold</v>
          </cell>
          <cell r="C88" t="str">
            <v>Asahi Refining USA Inc.</v>
          </cell>
          <cell r="E88" t="str">
            <v>CID000920</v>
          </cell>
        </row>
        <row r="89">
          <cell r="A89" t="str">
            <v>Gold</v>
          </cell>
          <cell r="C89" t="str">
            <v>Asahi Refining USA Inc.</v>
          </cell>
          <cell r="E89" t="str">
            <v>CID000920</v>
          </cell>
        </row>
        <row r="90">
          <cell r="A90" t="str">
            <v>Gold</v>
          </cell>
          <cell r="C90" t="str">
            <v>Asahi Refining Canada Ltd.</v>
          </cell>
          <cell r="E90" t="str">
            <v>CID000924</v>
          </cell>
        </row>
        <row r="91">
          <cell r="A91" t="str">
            <v>Gold</v>
          </cell>
          <cell r="C91" t="str">
            <v>JSC Ekaterinburg Non-Ferrous Metal Processing Plant</v>
          </cell>
          <cell r="E91" t="str">
            <v>CID000927</v>
          </cell>
        </row>
        <row r="92">
          <cell r="A92" t="str">
            <v>Gold</v>
          </cell>
          <cell r="C92" t="str">
            <v>JSC Uralelectromed</v>
          </cell>
          <cell r="E92" t="str">
            <v>CID000929</v>
          </cell>
        </row>
        <row r="93">
          <cell r="A93" t="str">
            <v>Gold</v>
          </cell>
          <cell r="C93" t="str">
            <v>JX Nippon Mining &amp; Metals Co., Ltd.</v>
          </cell>
          <cell r="E93" t="str">
            <v>CID000937</v>
          </cell>
        </row>
        <row r="94">
          <cell r="A94" t="str">
            <v>Gold</v>
          </cell>
          <cell r="C94" t="str">
            <v>Kaloti Precious Metals</v>
          </cell>
          <cell r="E94" t="str">
            <v>CID002563</v>
          </cell>
        </row>
        <row r="95">
          <cell r="A95" t="str">
            <v>Gold</v>
          </cell>
          <cell r="C95" t="str">
            <v>Kazakhmys Smelting LLC</v>
          </cell>
          <cell r="E95" t="str">
            <v>CID000956</v>
          </cell>
        </row>
        <row r="96">
          <cell r="A96" t="str">
            <v>Gold</v>
          </cell>
          <cell r="C96" t="str">
            <v>Kazzinc</v>
          </cell>
          <cell r="E96" t="str">
            <v>CID000957</v>
          </cell>
        </row>
        <row r="97">
          <cell r="A97" t="str">
            <v>Gold</v>
          </cell>
          <cell r="C97" t="str">
            <v>Kennecott Utah Copper LLC</v>
          </cell>
          <cell r="E97" t="str">
            <v>CID000969</v>
          </cell>
        </row>
        <row r="98">
          <cell r="A98" t="str">
            <v>Gold</v>
          </cell>
          <cell r="C98" t="str">
            <v>KGHM Polska Miedź Spółka Akcyjna</v>
          </cell>
          <cell r="E98" t="str">
            <v>CID002511</v>
          </cell>
        </row>
        <row r="99">
          <cell r="A99" t="str">
            <v>Gold</v>
          </cell>
          <cell r="C99" t="str">
            <v>Kojima Chemicals Co., Ltd.</v>
          </cell>
          <cell r="E99" t="str">
            <v>CID000981</v>
          </cell>
        </row>
        <row r="100">
          <cell r="A100" t="str">
            <v>Gold</v>
          </cell>
          <cell r="C100" t="str">
            <v>Kojima Chemicals Co., Ltd.</v>
          </cell>
          <cell r="E100" t="str">
            <v>CID000981</v>
          </cell>
        </row>
        <row r="101">
          <cell r="A101" t="str">
            <v>Gold</v>
          </cell>
          <cell r="C101" t="str">
            <v>KGHM Polska Miedź Spółka Akcyjna</v>
          </cell>
          <cell r="E101" t="str">
            <v>CID002511</v>
          </cell>
        </row>
        <row r="102">
          <cell r="A102" t="str">
            <v>Gold</v>
          </cell>
          <cell r="C102" t="str">
            <v>Korea Metal Co., Ltd.</v>
          </cell>
          <cell r="E102" t="str">
            <v>CID000988</v>
          </cell>
        </row>
        <row r="103">
          <cell r="A103" t="str">
            <v>Gold</v>
          </cell>
          <cell r="C103" t="str">
            <v>Korea Zinc Co., Ltd.</v>
          </cell>
          <cell r="E103" t="str">
            <v>CID002605</v>
          </cell>
        </row>
        <row r="104">
          <cell r="A104" t="str">
            <v>Gold</v>
          </cell>
          <cell r="C104" t="str">
            <v>Kyrgyzaltyn JSC</v>
          </cell>
          <cell r="E104" t="str">
            <v>CID001029</v>
          </cell>
        </row>
        <row r="105">
          <cell r="A105" t="str">
            <v>Gold</v>
          </cell>
          <cell r="C105" t="str">
            <v>Kyshtym Copper-Electrolytic Plant ZAO</v>
          </cell>
          <cell r="E105" t="str">
            <v>CID002865</v>
          </cell>
        </row>
        <row r="106">
          <cell r="A106" t="str">
            <v>Gold</v>
          </cell>
          <cell r="C106" t="str">
            <v>Caridad</v>
          </cell>
          <cell r="E106" t="str">
            <v>CID000180</v>
          </cell>
        </row>
        <row r="107">
          <cell r="A107" t="str">
            <v>Gold</v>
          </cell>
          <cell r="C107" t="str">
            <v>The Refinery of Shandong Gold Mining Co., Ltd.</v>
          </cell>
          <cell r="E107" t="str">
            <v>CID001916</v>
          </cell>
        </row>
        <row r="108">
          <cell r="A108" t="str">
            <v>Gold</v>
          </cell>
          <cell r="C108" t="str">
            <v>L'azurde Company For Jewelry</v>
          </cell>
          <cell r="E108" t="str">
            <v>CID001032</v>
          </cell>
        </row>
        <row r="109">
          <cell r="A109" t="str">
            <v>Gold</v>
          </cell>
          <cell r="C109" t="str">
            <v>Lingbao Gold Co., Ltd.</v>
          </cell>
          <cell r="E109" t="str">
            <v>CID001056</v>
          </cell>
        </row>
        <row r="110">
          <cell r="A110" t="str">
            <v>Gold</v>
          </cell>
          <cell r="C110" t="str">
            <v>Lingbao Jinyuan Tonghui Refinery Co., Ltd.</v>
          </cell>
          <cell r="E110" t="str">
            <v>CID001058</v>
          </cell>
        </row>
        <row r="111">
          <cell r="A111" t="str">
            <v>Gold</v>
          </cell>
          <cell r="C111" t="str">
            <v>LS-NIKKO Copper Inc.</v>
          </cell>
          <cell r="E111" t="str">
            <v>CID001078</v>
          </cell>
        </row>
        <row r="112">
          <cell r="A112" t="str">
            <v>Gold</v>
          </cell>
          <cell r="C112" t="str">
            <v>Luoyang Zijin Yinhui Gold Refinery Co., Ltd.</v>
          </cell>
          <cell r="E112" t="str">
            <v>CID001093</v>
          </cell>
        </row>
        <row r="113">
          <cell r="A113" t="str">
            <v>Gold</v>
          </cell>
          <cell r="C113" t="str">
            <v>Luoyang Zijin Yinhui Gold Refinery Co., Ltd.</v>
          </cell>
          <cell r="E113" t="str">
            <v>CID001093</v>
          </cell>
        </row>
        <row r="114">
          <cell r="A114" t="str">
            <v>Gold</v>
          </cell>
          <cell r="C114" t="str">
            <v>Luoyang Zijin Yinhui Gold Refinery Co., Ltd.</v>
          </cell>
          <cell r="E114" t="str">
            <v>CID001093</v>
          </cell>
        </row>
        <row r="115">
          <cell r="A115" t="str">
            <v>Gold</v>
          </cell>
          <cell r="C115" t="str">
            <v>Materion</v>
          </cell>
          <cell r="E115" t="str">
            <v>CID001113</v>
          </cell>
        </row>
        <row r="116">
          <cell r="A116" t="str">
            <v>Gold</v>
          </cell>
          <cell r="C116" t="str">
            <v>Matsuda Sangyo Co., Ltd.</v>
          </cell>
          <cell r="E116" t="str">
            <v>CID001119</v>
          </cell>
        </row>
        <row r="117">
          <cell r="A117" t="str">
            <v>Gold</v>
          </cell>
          <cell r="C117" t="str">
            <v>Sumitomo Metal Mining Co., Ltd.</v>
          </cell>
          <cell r="E117" t="str">
            <v>CID001798</v>
          </cell>
        </row>
        <row r="118">
          <cell r="A118" t="str">
            <v>Gold</v>
          </cell>
          <cell r="C118" t="str">
            <v>Metalúrgica Met-Mex Peñoles S.A. De C.V.</v>
          </cell>
          <cell r="E118" t="str">
            <v>CID001161</v>
          </cell>
        </row>
        <row r="119">
          <cell r="A119" t="str">
            <v>Gold</v>
          </cell>
          <cell r="C119" t="str">
            <v>Metalor Technologies S.A.</v>
          </cell>
          <cell r="E119" t="str">
            <v>CID001153</v>
          </cell>
        </row>
        <row r="120">
          <cell r="A120" t="str">
            <v>Gold</v>
          </cell>
          <cell r="C120" t="str">
            <v>Metalor Technologies (Hong Kong) Ltd.</v>
          </cell>
          <cell r="E120" t="str">
            <v>CID001149</v>
          </cell>
        </row>
        <row r="121">
          <cell r="A121" t="str">
            <v>Gold</v>
          </cell>
          <cell r="C121" t="str">
            <v>Metalor Technologies (Singapore) Pte., Ltd.</v>
          </cell>
          <cell r="E121" t="str">
            <v>CID001152</v>
          </cell>
        </row>
        <row r="122">
          <cell r="A122" t="str">
            <v>Gold</v>
          </cell>
          <cell r="C122" t="str">
            <v>Metalor Technologies (Suzhou) Ltd.</v>
          </cell>
          <cell r="E122" t="str">
            <v>CID001147</v>
          </cell>
        </row>
        <row r="123">
          <cell r="A123" t="str">
            <v>Gold</v>
          </cell>
          <cell r="C123" t="str">
            <v>Metalor Technologies S.A.</v>
          </cell>
          <cell r="E123" t="str">
            <v>CID001153</v>
          </cell>
        </row>
        <row r="124">
          <cell r="A124" t="str">
            <v>Gold</v>
          </cell>
          <cell r="C124" t="str">
            <v>Metalor USA Refining Corporation</v>
          </cell>
          <cell r="E124" t="str">
            <v>CID001157</v>
          </cell>
        </row>
        <row r="125">
          <cell r="A125" t="str">
            <v>Gold</v>
          </cell>
          <cell r="C125" t="str">
            <v>Metalúrgica Met-Mex Peñoles S.A. De C.V.</v>
          </cell>
          <cell r="E125" t="str">
            <v>CID001161</v>
          </cell>
        </row>
        <row r="126">
          <cell r="A126" t="str">
            <v>Gold</v>
          </cell>
          <cell r="C126" t="str">
            <v>Metalúrgica Met-Mex Peñoles S.A. De C.V.</v>
          </cell>
          <cell r="E126" t="str">
            <v>CID001161</v>
          </cell>
        </row>
        <row r="127">
          <cell r="A127" t="str">
            <v>Gold</v>
          </cell>
          <cell r="C127" t="str">
            <v>Metalúrgica Met-Mex Peñoles S.A. De C.V.</v>
          </cell>
          <cell r="E127" t="str">
            <v>CID001161</v>
          </cell>
        </row>
        <row r="128">
          <cell r="A128" t="str">
            <v>Gold</v>
          </cell>
          <cell r="C128" t="str">
            <v>Mitsubishi Materials Corporation</v>
          </cell>
          <cell r="E128" t="str">
            <v>CID001188</v>
          </cell>
        </row>
        <row r="129">
          <cell r="A129" t="str">
            <v>Gold</v>
          </cell>
          <cell r="C129" t="str">
            <v>Mitsui Mining and Smelting Co., Ltd.</v>
          </cell>
          <cell r="E129" t="str">
            <v>CID001193</v>
          </cell>
        </row>
        <row r="130">
          <cell r="A130" t="str">
            <v>Gold</v>
          </cell>
          <cell r="C130" t="str">
            <v>Mitsui Mining and Smelting Co., Ltd.</v>
          </cell>
          <cell r="E130" t="str">
            <v>CID001193</v>
          </cell>
        </row>
        <row r="131">
          <cell r="A131" t="str">
            <v>Gold</v>
          </cell>
          <cell r="C131" t="str">
            <v>MMTC-PAMP India Pvt., Ltd.</v>
          </cell>
          <cell r="E131" t="str">
            <v>CID002509</v>
          </cell>
        </row>
        <row r="132">
          <cell r="A132" t="str">
            <v>Gold</v>
          </cell>
          <cell r="C132" t="str">
            <v>Modeltech Sdn Bhd</v>
          </cell>
          <cell r="E132" t="str">
            <v>CID002857</v>
          </cell>
        </row>
        <row r="133">
          <cell r="A133" t="str">
            <v>Gold</v>
          </cell>
          <cell r="C133" t="str">
            <v>Morris and Watson</v>
          </cell>
          <cell r="E133" t="str">
            <v>CID002282</v>
          </cell>
        </row>
        <row r="134">
          <cell r="A134" t="str">
            <v>Gold</v>
          </cell>
          <cell r="C134" t="str">
            <v>Moscow Special Alloys Processing Plant</v>
          </cell>
          <cell r="E134" t="str">
            <v>CID001204</v>
          </cell>
        </row>
        <row r="135">
          <cell r="A135" t="str">
            <v>Gold</v>
          </cell>
          <cell r="C135" t="str">
            <v>Nadir Metal Rafineri San. Ve Tic. A.Ş.</v>
          </cell>
          <cell r="E135" t="str">
            <v>CID001220</v>
          </cell>
        </row>
        <row r="136">
          <cell r="A136" t="str">
            <v>Gold</v>
          </cell>
          <cell r="C136" t="str">
            <v>Navoi Mining and Metallurgical Combinat</v>
          </cell>
          <cell r="E136" t="str">
            <v>CID001236</v>
          </cell>
        </row>
        <row r="137">
          <cell r="A137" t="str">
            <v>Gold</v>
          </cell>
          <cell r="C137" t="str">
            <v>Nihon Material Co., Ltd.</v>
          </cell>
          <cell r="E137" t="str">
            <v>CID001259</v>
          </cell>
        </row>
        <row r="138">
          <cell r="A138" t="str">
            <v>Gold</v>
          </cell>
          <cell r="C138" t="str">
            <v>Aurubis AG</v>
          </cell>
          <cell r="E138" t="str">
            <v>CID000113</v>
          </cell>
        </row>
        <row r="139">
          <cell r="A139" t="str">
            <v>Gold</v>
          </cell>
          <cell r="C139" t="str">
            <v>Ögussa Österreichische Gold- und Silber-Scheideanstalt GmbH</v>
          </cell>
          <cell r="E139" t="str">
            <v>CID002779</v>
          </cell>
        </row>
        <row r="140">
          <cell r="A140" t="str">
            <v>Gold</v>
          </cell>
          <cell r="C140" t="str">
            <v>Elemetal Refining, LLC</v>
          </cell>
          <cell r="E140" t="str">
            <v>CID001322</v>
          </cell>
        </row>
        <row r="141">
          <cell r="A141" t="str">
            <v>Gold</v>
          </cell>
          <cell r="C141" t="str">
            <v>Ohura Precious Metal Industry Co., Ltd.</v>
          </cell>
          <cell r="E141" t="str">
            <v>CID001325</v>
          </cell>
        </row>
        <row r="142">
          <cell r="A142" t="str">
            <v>Gold</v>
          </cell>
          <cell r="C142" t="str">
            <v>OJSC "The Gulidov Krasnoyarsk Non-Ferrous Metals Plant" (OJSC Krastsvetmet)</v>
          </cell>
          <cell r="E142" t="str">
            <v>CID001326</v>
          </cell>
        </row>
        <row r="143">
          <cell r="A143" t="str">
            <v>Gold</v>
          </cell>
          <cell r="C143" t="str">
            <v>OJSC "The Gulidov Krasnoyarsk Non-Ferrous Metals Plant" (OJSC Krastsvetmet)</v>
          </cell>
          <cell r="E143" t="str">
            <v>CID001326</v>
          </cell>
        </row>
        <row r="144">
          <cell r="A144" t="str">
            <v>Gold</v>
          </cell>
          <cell r="C144" t="str">
            <v>OJSC Novosibirsk Refinery</v>
          </cell>
          <cell r="E144" t="str">
            <v>CID000493</v>
          </cell>
        </row>
        <row r="145">
          <cell r="A145" t="str">
            <v>Gold</v>
          </cell>
          <cell r="C145" t="str">
            <v>Elemetal Refining, LLC</v>
          </cell>
          <cell r="E145" t="str">
            <v>CID001322</v>
          </cell>
        </row>
        <row r="146">
          <cell r="A146" t="str">
            <v>Gold</v>
          </cell>
          <cell r="C146" t="str">
            <v>PAMP S.A.</v>
          </cell>
          <cell r="E146" t="str">
            <v>CID001352</v>
          </cell>
        </row>
        <row r="147">
          <cell r="A147" t="str">
            <v>Gold</v>
          </cell>
          <cell r="C147" t="str">
            <v>JX Nippon Mining &amp; Metals Co., Ltd.</v>
          </cell>
          <cell r="E147" t="str">
            <v>CID000937</v>
          </cell>
        </row>
        <row r="148">
          <cell r="A148" t="str">
            <v>Gold</v>
          </cell>
          <cell r="C148" t="str">
            <v>Penglai Penggang Gold Industry Co., Ltd.</v>
          </cell>
          <cell r="E148" t="str">
            <v>CID001362</v>
          </cell>
        </row>
        <row r="149">
          <cell r="A149" t="str">
            <v>Gold</v>
          </cell>
          <cell r="C149" t="str">
            <v>Western Australian Mint trading as The Perth Mint</v>
          </cell>
          <cell r="E149" t="str">
            <v>CID002030</v>
          </cell>
        </row>
        <row r="150">
          <cell r="A150" t="str">
            <v>Gold</v>
          </cell>
          <cell r="C150" t="str">
            <v>Western Australian Mint trading as The Perth Mint</v>
          </cell>
          <cell r="E150" t="str">
            <v>CID002030</v>
          </cell>
        </row>
        <row r="151">
          <cell r="A151" t="str">
            <v>Gold</v>
          </cell>
          <cell r="C151" t="str">
            <v>Prioksky Plant of Non-Ferrous Metals</v>
          </cell>
          <cell r="E151" t="str">
            <v>CID001386</v>
          </cell>
        </row>
        <row r="152">
          <cell r="A152" t="str">
            <v>Gold</v>
          </cell>
          <cell r="C152" t="str">
            <v>PAMP S.A.</v>
          </cell>
          <cell r="E152" t="str">
            <v>CID001352</v>
          </cell>
        </row>
        <row r="153">
          <cell r="A153" t="str">
            <v>Gold</v>
          </cell>
          <cell r="C153" t="str">
            <v>PT Aneka Tambang (Persero) Tbk</v>
          </cell>
          <cell r="E153" t="str">
            <v>CID001397</v>
          </cell>
        </row>
        <row r="154">
          <cell r="A154" t="str">
            <v>Gold</v>
          </cell>
          <cell r="C154" t="str">
            <v>PX Précinox S.A.</v>
          </cell>
          <cell r="E154" t="str">
            <v>CID001498</v>
          </cell>
        </row>
        <row r="155">
          <cell r="A155" t="str">
            <v>Gold</v>
          </cell>
          <cell r="C155" t="str">
            <v>Rand Refinery (Pty) Ltd.</v>
          </cell>
          <cell r="E155" t="str">
            <v>CID001512</v>
          </cell>
        </row>
        <row r="156">
          <cell r="A156" t="str">
            <v>Gold</v>
          </cell>
          <cell r="C156" t="str">
            <v>LS-NIKKO Copper Inc.</v>
          </cell>
          <cell r="E156" t="str">
            <v>CID001078</v>
          </cell>
        </row>
        <row r="157">
          <cell r="A157" t="str">
            <v>Gold</v>
          </cell>
          <cell r="C157" t="str">
            <v>Remondis Argentia B.V.</v>
          </cell>
          <cell r="E157" t="str">
            <v>CID002582</v>
          </cell>
        </row>
        <row r="158">
          <cell r="A158" t="str">
            <v>Gold</v>
          </cell>
          <cell r="C158" t="str">
            <v>Republic Metals Corporation</v>
          </cell>
          <cell r="E158" t="str">
            <v>CID002510</v>
          </cell>
        </row>
        <row r="159">
          <cell r="A159" t="str">
            <v>Gold</v>
          </cell>
          <cell r="C159" t="str">
            <v>Royal Canadian Mint</v>
          </cell>
          <cell r="E159" t="str">
            <v>CID001534</v>
          </cell>
        </row>
        <row r="160">
          <cell r="A160" t="str">
            <v>Gold</v>
          </cell>
          <cell r="C160" t="str">
            <v>SAAMP</v>
          </cell>
          <cell r="E160" t="str">
            <v>CID002761</v>
          </cell>
        </row>
        <row r="161">
          <cell r="A161" t="str">
            <v>Gold</v>
          </cell>
          <cell r="C161" t="str">
            <v>Sabin Metal Corp.</v>
          </cell>
          <cell r="E161" t="str">
            <v>CID001546</v>
          </cell>
        </row>
        <row r="162">
          <cell r="A162" t="str">
            <v>Gold</v>
          </cell>
          <cell r="C162" t="str">
            <v>SAFINA A.S.</v>
          </cell>
          <cell r="E162" t="str">
            <v>CID002290</v>
          </cell>
        </row>
        <row r="163">
          <cell r="A163" t="str">
            <v>Gold</v>
          </cell>
          <cell r="C163" t="str">
            <v>JX Nippon Mining &amp; Metals Co., Ltd.</v>
          </cell>
          <cell r="E163" t="str">
            <v>CID000937</v>
          </cell>
        </row>
        <row r="164">
          <cell r="A164" t="str">
            <v>Gold</v>
          </cell>
          <cell r="C164" t="str">
            <v>Sai Refinery</v>
          </cell>
          <cell r="E164" t="str">
            <v>CID002853</v>
          </cell>
        </row>
        <row r="165">
          <cell r="A165" t="str">
            <v>Gold</v>
          </cell>
          <cell r="C165" t="str">
            <v>Samduck Precious Metals</v>
          </cell>
          <cell r="E165" t="str">
            <v>CID001555</v>
          </cell>
        </row>
        <row r="166">
          <cell r="A166" t="str">
            <v>Gold</v>
          </cell>
          <cell r="C166" t="str">
            <v>Samduck Precious Metals</v>
          </cell>
          <cell r="E166" t="str">
            <v>CID001555</v>
          </cell>
        </row>
        <row r="167">
          <cell r="A167" t="str">
            <v>Gold</v>
          </cell>
          <cell r="C167" t="str">
            <v>SAMWON Metals Corp.</v>
          </cell>
          <cell r="E167" t="str">
            <v>CID001562</v>
          </cell>
        </row>
        <row r="168">
          <cell r="A168" t="str">
            <v>Gold</v>
          </cell>
          <cell r="C168" t="str">
            <v>SAXONIA Edelmetalle GmbH</v>
          </cell>
          <cell r="E168" t="str">
            <v>CID002777</v>
          </cell>
        </row>
        <row r="169">
          <cell r="A169" t="str">
            <v>Gold</v>
          </cell>
          <cell r="C169" t="str">
            <v>Schone Edelmetaal B.V.</v>
          </cell>
          <cell r="E169" t="str">
            <v>CID001573</v>
          </cell>
        </row>
        <row r="170">
          <cell r="A170" t="str">
            <v>Gold</v>
          </cell>
          <cell r="C170" t="str">
            <v>Samduck Precious Metals</v>
          </cell>
          <cell r="E170" t="str">
            <v>CID001555</v>
          </cell>
        </row>
        <row r="171">
          <cell r="A171" t="str">
            <v>Gold</v>
          </cell>
          <cell r="C171" t="str">
            <v>SEMPSA Joyería Platería S.A.</v>
          </cell>
          <cell r="E171" t="str">
            <v>CID001585</v>
          </cell>
        </row>
        <row r="172">
          <cell r="A172" t="str">
            <v>Gold</v>
          </cell>
          <cell r="C172" t="str">
            <v>SEMPSA Joyería Platería S.A.</v>
          </cell>
          <cell r="E172" t="str">
            <v>CID001585</v>
          </cell>
        </row>
        <row r="173">
          <cell r="A173" t="str">
            <v>Gold</v>
          </cell>
          <cell r="C173" t="str">
            <v>The Refinery of Shandong Gold Mining Co., Ltd.</v>
          </cell>
          <cell r="E173" t="str">
            <v>CID001916</v>
          </cell>
        </row>
        <row r="174">
          <cell r="A174" t="str">
            <v>Gold</v>
          </cell>
          <cell r="C174" t="str">
            <v>Shandong Tiancheng Biological Gold Industrial Co., Ltd.</v>
          </cell>
          <cell r="E174" t="str">
            <v>CID001619</v>
          </cell>
        </row>
        <row r="175">
          <cell r="A175" t="str">
            <v>Gold</v>
          </cell>
          <cell r="C175" t="str">
            <v>Shandong Tiancheng Biological Gold Industrial Co., Ltd.</v>
          </cell>
          <cell r="E175" t="str">
            <v>CID001619</v>
          </cell>
        </row>
        <row r="176">
          <cell r="A176" t="str">
            <v>Gold</v>
          </cell>
          <cell r="C176" t="str">
            <v>Shandong Zhaojin Gold &amp; Silver Refinery Co., Ltd.</v>
          </cell>
          <cell r="E176" t="str">
            <v>CID001622</v>
          </cell>
        </row>
        <row r="177">
          <cell r="A177" t="str">
            <v>Gold</v>
          </cell>
          <cell r="C177" t="str">
            <v>The Refinery of Shandong Gold Mining Co., Ltd.</v>
          </cell>
          <cell r="E177" t="str">
            <v>CID001916</v>
          </cell>
        </row>
        <row r="178">
          <cell r="A178" t="str">
            <v>Gold</v>
          </cell>
          <cell r="C178" t="str">
            <v>Tanaka Kikinzoku Kogyo K.K.</v>
          </cell>
          <cell r="E178" t="str">
            <v>CID001875</v>
          </cell>
        </row>
        <row r="179">
          <cell r="A179" t="str">
            <v>Gold</v>
          </cell>
          <cell r="C179" t="str">
            <v>Sichuan Tianze Precious Metals Co., Ltd.</v>
          </cell>
          <cell r="E179" t="str">
            <v>CID001736</v>
          </cell>
        </row>
        <row r="180">
          <cell r="A180" t="str">
            <v>Gold</v>
          </cell>
          <cell r="C180" t="str">
            <v>Tanaka Kikinzoku Kogyo K.K.</v>
          </cell>
          <cell r="E180" t="str">
            <v>CID001875</v>
          </cell>
        </row>
        <row r="181">
          <cell r="A181" t="str">
            <v>Gold</v>
          </cell>
          <cell r="C181" t="str">
            <v>Singway Technology Co., Ltd.</v>
          </cell>
          <cell r="E181" t="str">
            <v>CID002516</v>
          </cell>
        </row>
        <row r="182">
          <cell r="A182" t="str">
            <v>Gold</v>
          </cell>
          <cell r="C182" t="str">
            <v>Sumitomo Metal Mining Co., Ltd.</v>
          </cell>
          <cell r="E182" t="str">
            <v>CID001798</v>
          </cell>
        </row>
        <row r="183">
          <cell r="A183" t="str">
            <v>Gold</v>
          </cell>
          <cell r="C183" t="str">
            <v>So Accurate Group, Inc.</v>
          </cell>
          <cell r="E183" t="str">
            <v>CID001754</v>
          </cell>
        </row>
        <row r="184">
          <cell r="A184" t="str">
            <v>Gold</v>
          </cell>
          <cell r="C184" t="str">
            <v>SOE Shyolkovsky Factory of Secondary Precious Metals</v>
          </cell>
          <cell r="E184" t="str">
            <v>CID001756</v>
          </cell>
        </row>
        <row r="185">
          <cell r="A185" t="str">
            <v>Gold</v>
          </cell>
          <cell r="C185" t="str">
            <v>Solar Applied Materials Technology Corp.</v>
          </cell>
          <cell r="E185" t="str">
            <v>CID001761</v>
          </cell>
        </row>
        <row r="186">
          <cell r="A186" t="str">
            <v>Gold</v>
          </cell>
          <cell r="C186" t="str">
            <v>Solar Applied Materials Technology Corp.</v>
          </cell>
          <cell r="E186" t="str">
            <v>CID001761</v>
          </cell>
        </row>
        <row r="187">
          <cell r="A187" t="str">
            <v>Gold</v>
          </cell>
          <cell r="C187" t="str">
            <v>Solar Applied Materials Technology Corp.</v>
          </cell>
          <cell r="E187" t="str">
            <v>CID001761</v>
          </cell>
        </row>
        <row r="188">
          <cell r="A188" t="str">
            <v>Gold</v>
          </cell>
          <cell r="C188" t="str">
            <v>Sudan Gold Refinery</v>
          </cell>
          <cell r="E188" t="str">
            <v>CID002567</v>
          </cell>
        </row>
        <row r="189">
          <cell r="A189" t="str">
            <v>Gold</v>
          </cell>
          <cell r="C189" t="str">
            <v>Sumitomo Metal Mining Co., Ltd.</v>
          </cell>
          <cell r="E189" t="str">
            <v>CID001798</v>
          </cell>
        </row>
        <row r="190">
          <cell r="A190" t="str">
            <v>Gold</v>
          </cell>
          <cell r="C190" t="str">
            <v>Sumitomo Metal Mining Co., Ltd.</v>
          </cell>
          <cell r="E190" t="str">
            <v>CID001798</v>
          </cell>
        </row>
        <row r="191">
          <cell r="A191" t="str">
            <v>Gold</v>
          </cell>
          <cell r="C191" t="str">
            <v>T.C.A S.p.A</v>
          </cell>
          <cell r="E191" t="str">
            <v>CID002580</v>
          </cell>
        </row>
        <row r="192">
          <cell r="A192" t="str">
            <v>Gold</v>
          </cell>
          <cell r="C192" t="str">
            <v>Mitsui Mining and Smelting Co., Ltd.</v>
          </cell>
          <cell r="E192" t="str">
            <v>CID001193</v>
          </cell>
        </row>
        <row r="193">
          <cell r="A193" t="str">
            <v>Gold</v>
          </cell>
          <cell r="C193" t="str">
            <v>JX Nippon Mining &amp; Metals Co., Ltd.</v>
          </cell>
          <cell r="E193" t="str">
            <v>CID000937</v>
          </cell>
        </row>
        <row r="194">
          <cell r="A194" t="str">
            <v>Gold</v>
          </cell>
          <cell r="C194" t="str">
            <v>Tanaka Kikinzoku Kogyo K.K.</v>
          </cell>
          <cell r="E194" t="str">
            <v>CID001875</v>
          </cell>
        </row>
        <row r="195">
          <cell r="A195" t="str">
            <v>Gold</v>
          </cell>
          <cell r="C195" t="str">
            <v>Tanaka Kikinzoku Kogyo K.K.</v>
          </cell>
          <cell r="E195" t="str">
            <v>CID001875</v>
          </cell>
        </row>
        <row r="196">
          <cell r="A196" t="str">
            <v>Gold</v>
          </cell>
          <cell r="C196" t="str">
            <v>Tanaka Kikinzoku Kogyo K.K.</v>
          </cell>
          <cell r="E196" t="str">
            <v>CID001875</v>
          </cell>
        </row>
        <row r="197">
          <cell r="A197" t="str">
            <v>Gold</v>
          </cell>
          <cell r="C197" t="str">
            <v>Tanaka Kikinzoku Kogyo K.K.</v>
          </cell>
          <cell r="E197" t="str">
            <v>CID001875</v>
          </cell>
        </row>
        <row r="198">
          <cell r="A198" t="str">
            <v>Gold</v>
          </cell>
          <cell r="C198" t="str">
            <v>Tanaka Kikinzoku Kogyo K.K.</v>
          </cell>
          <cell r="E198" t="str">
            <v>CID001875</v>
          </cell>
        </row>
        <row r="199">
          <cell r="A199" t="str">
            <v>Gold</v>
          </cell>
          <cell r="C199" t="str">
            <v>Tanaka Kikinzoku Kogyo K.K.</v>
          </cell>
          <cell r="E199" t="str">
            <v>CID001875</v>
          </cell>
        </row>
        <row r="200">
          <cell r="A200" t="str">
            <v>Gold</v>
          </cell>
          <cell r="C200" t="str">
            <v>Tanaka Kikinzoku Kogyo K.K.</v>
          </cell>
          <cell r="E200" t="str">
            <v>CID001875</v>
          </cell>
        </row>
        <row r="201">
          <cell r="A201" t="str">
            <v>Gold</v>
          </cell>
          <cell r="C201" t="str">
            <v>Tanaka Kikinzoku Kogyo K.K.</v>
          </cell>
          <cell r="E201" t="str">
            <v>CID001875</v>
          </cell>
        </row>
        <row r="202">
          <cell r="A202" t="str">
            <v>Gold</v>
          </cell>
          <cell r="C202" t="str">
            <v>Great Wall Precious Metals Co., Ltd. of CBPM</v>
          </cell>
          <cell r="E202" t="str">
            <v>CID001909</v>
          </cell>
        </row>
        <row r="203">
          <cell r="A203" t="str">
            <v>Gold</v>
          </cell>
          <cell r="C203" t="str">
            <v>Western Australian Mint trading as The Perth Mint</v>
          </cell>
          <cell r="E203" t="str">
            <v>CID002030</v>
          </cell>
        </row>
        <row r="204">
          <cell r="A204" t="str">
            <v>Gold</v>
          </cell>
          <cell r="C204" t="str">
            <v>The Refinery of Shandong Gold Mining Co., Ltd.</v>
          </cell>
          <cell r="E204" t="str">
            <v>CID001916</v>
          </cell>
        </row>
        <row r="205">
          <cell r="A205" t="str">
            <v>Gold</v>
          </cell>
          <cell r="C205" t="str">
            <v>Tokuriki Honten Co., Ltd.</v>
          </cell>
          <cell r="E205" t="str">
            <v>CID001938</v>
          </cell>
        </row>
        <row r="206">
          <cell r="A206" t="str">
            <v>Gold</v>
          </cell>
          <cell r="C206" t="str">
            <v>Tongling Nonferrous Metals Group Co., Ltd.</v>
          </cell>
          <cell r="E206" t="str">
            <v>CID001947</v>
          </cell>
        </row>
        <row r="207">
          <cell r="A207" t="str">
            <v>Gold</v>
          </cell>
          <cell r="C207" t="str">
            <v>Tongling Nonferrous Metals Group Co., Ltd.</v>
          </cell>
          <cell r="E207" t="str">
            <v>CID001947</v>
          </cell>
        </row>
        <row r="208">
          <cell r="A208" t="str">
            <v>Gold</v>
          </cell>
          <cell r="C208" t="str">
            <v>Tony Goetz NV</v>
          </cell>
          <cell r="E208" t="str">
            <v>CID002587</v>
          </cell>
        </row>
        <row r="209">
          <cell r="A209" t="str">
            <v>Gold</v>
          </cell>
          <cell r="C209" t="str">
            <v>TOO Tau-Ken-Altyn</v>
          </cell>
          <cell r="E209" t="str">
            <v>CID002615</v>
          </cell>
        </row>
        <row r="210">
          <cell r="A210" t="str">
            <v>Gold</v>
          </cell>
          <cell r="C210" t="str">
            <v>Torecom</v>
          </cell>
          <cell r="E210" t="str">
            <v>CID001955</v>
          </cell>
        </row>
        <row r="211">
          <cell r="A211" t="str">
            <v>Gold</v>
          </cell>
          <cell r="C211" t="str">
            <v>Sumitomo Metal Mining Co., Ltd.</v>
          </cell>
          <cell r="E211" t="str">
            <v>CID001798</v>
          </cell>
        </row>
        <row r="212">
          <cell r="A212" t="str">
            <v>Gold</v>
          </cell>
          <cell r="C212" t="str">
            <v>Umicore Brasil Ltda.</v>
          </cell>
          <cell r="E212" t="str">
            <v>CID001977</v>
          </cell>
        </row>
        <row r="213">
          <cell r="A213" t="str">
            <v>Gold</v>
          </cell>
          <cell r="C213" t="str">
            <v>Umicore Precious Metals Thailand</v>
          </cell>
          <cell r="E213" t="str">
            <v>CID002314</v>
          </cell>
        </row>
        <row r="214">
          <cell r="A214" t="str">
            <v>Gold</v>
          </cell>
          <cell r="C214" t="str">
            <v>Umicore S.A. Business Unit Precious Metals Refining</v>
          </cell>
          <cell r="E214" t="str">
            <v>CID001980</v>
          </cell>
        </row>
        <row r="215">
          <cell r="A215" t="str">
            <v>Gold</v>
          </cell>
          <cell r="C215" t="str">
            <v>United Precious Metal Refining, Inc.</v>
          </cell>
          <cell r="E215" t="str">
            <v>CID001993</v>
          </cell>
        </row>
        <row r="216">
          <cell r="A216" t="str">
            <v>Gold</v>
          </cell>
          <cell r="C216" t="str">
            <v>Universal Precious Metals Refining Zambia</v>
          </cell>
          <cell r="E216" t="str">
            <v>CID002854</v>
          </cell>
        </row>
        <row r="217">
          <cell r="A217" t="str">
            <v>Gold</v>
          </cell>
          <cell r="C217" t="str">
            <v>Valcambi S.A.</v>
          </cell>
          <cell r="E217" t="str">
            <v>CID002003</v>
          </cell>
        </row>
        <row r="218">
          <cell r="A218" t="str">
            <v>Gold</v>
          </cell>
          <cell r="C218" t="str">
            <v>Western Australian Mint trading as The Perth Mint</v>
          </cell>
          <cell r="E218" t="str">
            <v>CID002030</v>
          </cell>
        </row>
        <row r="219">
          <cell r="A219" t="str">
            <v>Gold</v>
          </cell>
          <cell r="C219" t="str">
            <v>WIELAND Edelmetalle GmbH</v>
          </cell>
          <cell r="E219" t="str">
            <v>CID002778</v>
          </cell>
        </row>
        <row r="220">
          <cell r="A220" t="str">
            <v>Gold</v>
          </cell>
          <cell r="C220" t="str">
            <v>Materion</v>
          </cell>
          <cell r="E220" t="str">
            <v>CID001113</v>
          </cell>
        </row>
        <row r="221">
          <cell r="A221" t="str">
            <v>Gold</v>
          </cell>
          <cell r="C221" t="str">
            <v>CCR Refinery - Glencore Canada Corporation</v>
          </cell>
          <cell r="E221" t="str">
            <v>CID000185</v>
          </cell>
        </row>
        <row r="222">
          <cell r="A222" t="str">
            <v>Gold</v>
          </cell>
          <cell r="C222" t="str">
            <v>Yamamoto Precious Metal Co., Ltd.</v>
          </cell>
          <cell r="E222" t="str">
            <v>CID002100</v>
          </cell>
        </row>
        <row r="223">
          <cell r="A223" t="str">
            <v>Gold</v>
          </cell>
          <cell r="C223" t="str">
            <v>Yamamoto Precious Metal Co., Ltd.</v>
          </cell>
          <cell r="E223" t="str">
            <v>CID002100</v>
          </cell>
        </row>
        <row r="224">
          <cell r="A224" t="str">
            <v>Gold</v>
          </cell>
          <cell r="C224" t="str">
            <v>Guoda Safina High-Tech Environmental Refinery Co., Ltd.</v>
          </cell>
          <cell r="E224" t="str">
            <v>CID000651</v>
          </cell>
        </row>
        <row r="225">
          <cell r="A225" t="str">
            <v>Gold</v>
          </cell>
          <cell r="C225" t="str">
            <v>Yokohama Metal Co., Ltd.</v>
          </cell>
          <cell r="E225" t="str">
            <v>CID002129</v>
          </cell>
        </row>
        <row r="226">
          <cell r="A226" t="str">
            <v>Gold</v>
          </cell>
          <cell r="C226" t="str">
            <v>Yunnan Copper Industry Co., Ltd.</v>
          </cell>
          <cell r="E226" t="str">
            <v>CID000197</v>
          </cell>
        </row>
        <row r="227">
          <cell r="A227" t="str">
            <v>Gold</v>
          </cell>
          <cell r="C227" t="str">
            <v>Shandong Zhaojin Gold &amp; Silver Refinery Co., Ltd.</v>
          </cell>
          <cell r="E227" t="str">
            <v>CID001622</v>
          </cell>
        </row>
        <row r="228">
          <cell r="A228" t="str">
            <v>Gold</v>
          </cell>
          <cell r="C228" t="str">
            <v>Shandong Zhaojin Gold &amp; Silver Refinery Co., Ltd.</v>
          </cell>
          <cell r="E228" t="str">
            <v>CID001622</v>
          </cell>
        </row>
        <row r="229">
          <cell r="A229" t="str">
            <v>Gold</v>
          </cell>
          <cell r="C229" t="str">
            <v>Shandong Zhaojin Gold &amp; Silver Refinery Co., Ltd.</v>
          </cell>
          <cell r="E229" t="str">
            <v>CID001622</v>
          </cell>
        </row>
        <row r="230">
          <cell r="A230" t="str">
            <v>Gold</v>
          </cell>
          <cell r="C230" t="str">
            <v>Shandong Zhaojin Gold &amp; Silver Refinery Co., Ltd.</v>
          </cell>
          <cell r="E230" t="str">
            <v>CID001622</v>
          </cell>
        </row>
        <row r="231">
          <cell r="A231" t="str">
            <v>Gold</v>
          </cell>
          <cell r="C231" t="str">
            <v>Shandong Zhaojin Gold &amp; Silver Refinery Co., Ltd.</v>
          </cell>
          <cell r="E231" t="str">
            <v>CID001622</v>
          </cell>
        </row>
        <row r="232">
          <cell r="A232" t="str">
            <v>Gold</v>
          </cell>
          <cell r="C232" t="str">
            <v>Shandong Zhaojin Gold &amp; Silver Refinery Co., Ltd.</v>
          </cell>
          <cell r="E232" t="str">
            <v>CID001622</v>
          </cell>
        </row>
        <row r="233">
          <cell r="A233" t="str">
            <v>Gold</v>
          </cell>
          <cell r="C233" t="str">
            <v>Zhongyuan Gold Smelter of Zhongjin Gold Corporation</v>
          </cell>
          <cell r="E233" t="str">
            <v>CID002224</v>
          </cell>
        </row>
        <row r="234">
          <cell r="A234" t="str">
            <v>Gold</v>
          </cell>
          <cell r="C234" t="str">
            <v>Zhongyuan Gold Smelter of Zhongjin Gold Corporation</v>
          </cell>
          <cell r="E234" t="str">
            <v>CID002224</v>
          </cell>
        </row>
        <row r="235">
          <cell r="A235" t="str">
            <v>Gold</v>
          </cell>
          <cell r="C235" t="str">
            <v>Zijin Mining Group Co., Ltd. Gold Refinery</v>
          </cell>
          <cell r="E235" t="str">
            <v>CID002243</v>
          </cell>
        </row>
        <row r="236">
          <cell r="A236" t="str">
            <v>Gold</v>
          </cell>
          <cell r="C236" t="str">
            <v>Zijin Mining Group Co., Ltd. Gold Refinery</v>
          </cell>
          <cell r="E236" t="str">
            <v>CID002243</v>
          </cell>
        </row>
        <row r="237">
          <cell r="A237" t="str">
            <v>Gold</v>
          </cell>
          <cell r="C237" t="str">
            <v>Zijin Mining Group Co., Ltd. Gold Refinery</v>
          </cell>
          <cell r="E237" t="str">
            <v>CID002243</v>
          </cell>
        </row>
        <row r="238">
          <cell r="A238" t="str">
            <v>Gold</v>
          </cell>
        </row>
        <row r="239">
          <cell r="A239" t="str">
            <v>Gold</v>
          </cell>
          <cell r="C239" t="str">
            <v>Unknown</v>
          </cell>
        </row>
        <row r="240">
          <cell r="A240" t="str">
            <v>Tantalum</v>
          </cell>
          <cell r="C240" t="str">
            <v>Changsha South Tantalum Niobium Co., Ltd.</v>
          </cell>
          <cell r="E240" t="str">
            <v>CID000211</v>
          </cell>
        </row>
        <row r="241">
          <cell r="A241" t="str">
            <v>Tantalum</v>
          </cell>
          <cell r="C241" t="str">
            <v>Changsha South Tantalum Niobium Co., Ltd.</v>
          </cell>
          <cell r="E241" t="str">
            <v>CID000211</v>
          </cell>
        </row>
        <row r="242">
          <cell r="A242" t="str">
            <v>Tantalum</v>
          </cell>
          <cell r="C242" t="str">
            <v>Conghua Tantalum and Niobium Smeltry</v>
          </cell>
          <cell r="E242" t="str">
            <v>CID000291</v>
          </cell>
        </row>
        <row r="243">
          <cell r="A243" t="str">
            <v>Tantalum</v>
          </cell>
          <cell r="C243" t="str">
            <v>D Block Metals, LLC</v>
          </cell>
          <cell r="E243" t="str">
            <v>CID002504</v>
          </cell>
        </row>
        <row r="244">
          <cell r="A244" t="str">
            <v>Tantalum</v>
          </cell>
          <cell r="C244" t="str">
            <v>Duoluoshan</v>
          </cell>
          <cell r="E244" t="str">
            <v>CID000410</v>
          </cell>
        </row>
        <row r="245">
          <cell r="A245" t="str">
            <v>Tantalum</v>
          </cell>
          <cell r="C245" t="str">
            <v>Duoluoshan</v>
          </cell>
          <cell r="E245" t="str">
            <v>CID000410</v>
          </cell>
        </row>
        <row r="246">
          <cell r="A246" t="str">
            <v>Tantalum</v>
          </cell>
          <cell r="C246" t="str">
            <v>E.S.R. Electronics</v>
          </cell>
          <cell r="E246" t="str">
            <v>CID002590</v>
          </cell>
        </row>
        <row r="247">
          <cell r="A247" t="str">
            <v>Tantalum</v>
          </cell>
          <cell r="C247" t="str">
            <v>Exotech Inc.</v>
          </cell>
          <cell r="E247" t="str">
            <v>CID000456</v>
          </cell>
        </row>
        <row r="248">
          <cell r="A248" t="str">
            <v>Tantalum</v>
          </cell>
          <cell r="C248" t="str">
            <v>F&amp;X Electro-Materials Ltd.</v>
          </cell>
          <cell r="E248" t="str">
            <v>CID000460</v>
          </cell>
        </row>
        <row r="249">
          <cell r="A249" t="str">
            <v>Tantalum</v>
          </cell>
          <cell r="C249" t="str">
            <v>F&amp;X Electro-Materials Ltd.</v>
          </cell>
          <cell r="E249" t="str">
            <v>CID000460</v>
          </cell>
        </row>
        <row r="250">
          <cell r="A250" t="str">
            <v>Tantalum</v>
          </cell>
          <cell r="C250" t="str">
            <v>FIR Metals &amp; Resource Ltd.</v>
          </cell>
          <cell r="E250" t="str">
            <v>CID002505</v>
          </cell>
        </row>
        <row r="251">
          <cell r="A251" t="str">
            <v>Tantalum</v>
          </cell>
          <cell r="C251" t="str">
            <v>Global Advanced Metals Aizu</v>
          </cell>
          <cell r="E251" t="str">
            <v>CID002558</v>
          </cell>
        </row>
        <row r="252">
          <cell r="A252" t="str">
            <v>Tantalum</v>
          </cell>
          <cell r="C252" t="str">
            <v>Global Advanced Metals Boyertown</v>
          </cell>
          <cell r="E252" t="str">
            <v>CID002557</v>
          </cell>
        </row>
        <row r="253">
          <cell r="A253" t="str">
            <v>Tantalum</v>
          </cell>
          <cell r="C253" t="str">
            <v>Guangdong Zhiyuan New Material Co., Ltd.</v>
          </cell>
          <cell r="E253" t="str">
            <v>CID000616</v>
          </cell>
        </row>
        <row r="254">
          <cell r="A254" t="str">
            <v>Tantalum</v>
          </cell>
          <cell r="C254" t="str">
            <v>H.C. Starck Co., Ltd.</v>
          </cell>
          <cell r="E254" t="str">
            <v>CID002544</v>
          </cell>
        </row>
        <row r="255">
          <cell r="A255" t="str">
            <v>Tantalum</v>
          </cell>
          <cell r="C255" t="str">
            <v>H.C. Starck GmbH Goslar</v>
          </cell>
          <cell r="E255" t="str">
            <v>CID002545</v>
          </cell>
        </row>
        <row r="256">
          <cell r="A256" t="str">
            <v>Tantalum</v>
          </cell>
          <cell r="C256" t="str">
            <v>H.C. Starck GmbH Laufenburg</v>
          </cell>
          <cell r="E256" t="str">
            <v>CID002546</v>
          </cell>
        </row>
        <row r="257">
          <cell r="A257" t="str">
            <v>Tantalum</v>
          </cell>
          <cell r="C257" t="str">
            <v>H.C. Starck Hermsdorf GmbH</v>
          </cell>
          <cell r="E257" t="str">
            <v>CID002547</v>
          </cell>
        </row>
        <row r="258">
          <cell r="A258" t="str">
            <v>Tantalum</v>
          </cell>
          <cell r="C258" t="str">
            <v>H.C. Starck Inc.</v>
          </cell>
          <cell r="E258" t="str">
            <v>CID002548</v>
          </cell>
        </row>
        <row r="259">
          <cell r="A259" t="str">
            <v>Tantalum</v>
          </cell>
          <cell r="C259" t="str">
            <v>H.C. Starck Ltd.</v>
          </cell>
          <cell r="E259" t="str">
            <v>CID002549</v>
          </cell>
        </row>
        <row r="260">
          <cell r="A260" t="str">
            <v>Tantalum</v>
          </cell>
          <cell r="C260" t="str">
            <v>H.C. Starck Smelting GmbH &amp; Co. KG</v>
          </cell>
          <cell r="E260" t="str">
            <v>CID002550</v>
          </cell>
        </row>
        <row r="261">
          <cell r="A261" t="str">
            <v>Tantalum</v>
          </cell>
          <cell r="C261" t="str">
            <v>Hengyang King Xing Lifeng New Materials Co., Ltd.</v>
          </cell>
          <cell r="E261" t="str">
            <v>CID002492</v>
          </cell>
        </row>
        <row r="262">
          <cell r="A262" t="str">
            <v>Tantalum</v>
          </cell>
          <cell r="C262" t="str">
            <v>Hi-Temp Specialty Metals, Inc.</v>
          </cell>
          <cell r="E262" t="str">
            <v>CID000731</v>
          </cell>
        </row>
        <row r="263">
          <cell r="A263" t="str">
            <v>Tantalum</v>
          </cell>
          <cell r="C263" t="str">
            <v>Hi-Temp Specialty Metals, Inc.</v>
          </cell>
          <cell r="E263" t="str">
            <v>CID000731</v>
          </cell>
        </row>
        <row r="264">
          <cell r="A264" t="str">
            <v>Tantalum</v>
          </cell>
          <cell r="C264" t="str">
            <v>Jiangxi Dinghai Tantalum &amp; Niobium Co., Ltd.</v>
          </cell>
          <cell r="E264" t="str">
            <v>CID002512</v>
          </cell>
        </row>
        <row r="265">
          <cell r="A265" t="str">
            <v>Tantalum</v>
          </cell>
          <cell r="C265" t="str">
            <v>Jiangxi Tuohong New Raw Material</v>
          </cell>
          <cell r="E265" t="str">
            <v>CID002842</v>
          </cell>
        </row>
        <row r="266">
          <cell r="A266" t="str">
            <v>Tantalum</v>
          </cell>
          <cell r="C266" t="str">
            <v>JiuJiang JinXin Nonferrous Metals Co., Ltd.</v>
          </cell>
          <cell r="E266" t="str">
            <v>CID000914</v>
          </cell>
        </row>
        <row r="267">
          <cell r="A267" t="str">
            <v>Tantalum</v>
          </cell>
          <cell r="C267" t="str">
            <v>Jiujiang Tanbre Co., Ltd.</v>
          </cell>
          <cell r="E267" t="str">
            <v>CID000917</v>
          </cell>
        </row>
        <row r="268">
          <cell r="A268" t="str">
            <v>Tantalum</v>
          </cell>
          <cell r="C268" t="str">
            <v>Jiujiang Zhongao Tantalum &amp; Niobium Co., Ltd.</v>
          </cell>
          <cell r="E268" t="str">
            <v>CID002506</v>
          </cell>
        </row>
        <row r="269">
          <cell r="A269" t="str">
            <v>Tantalum</v>
          </cell>
          <cell r="C269" t="str">
            <v>KEMET Blue Metals</v>
          </cell>
          <cell r="E269" t="str">
            <v>CID002539</v>
          </cell>
        </row>
        <row r="270">
          <cell r="A270" t="str">
            <v>Tantalum</v>
          </cell>
          <cell r="C270" t="str">
            <v>KEMET Blue Powder</v>
          </cell>
          <cell r="E270" t="str">
            <v>CID002568</v>
          </cell>
        </row>
        <row r="271">
          <cell r="A271" t="str">
            <v>Tantalum</v>
          </cell>
          <cell r="C271" t="str">
            <v>King-Tan Tantalum Industry Ltd.</v>
          </cell>
          <cell r="E271" t="str">
            <v>CID000973</v>
          </cell>
        </row>
        <row r="272">
          <cell r="A272" t="str">
            <v>Tantalum</v>
          </cell>
          <cell r="C272" t="str">
            <v>LSM Brasil S.A.</v>
          </cell>
          <cell r="E272" t="str">
            <v>CID001076</v>
          </cell>
        </row>
        <row r="273">
          <cell r="A273" t="str">
            <v>Tantalum</v>
          </cell>
          <cell r="C273" t="str">
            <v>Metallurgical Products India Pvt., Ltd.</v>
          </cell>
          <cell r="E273" t="str">
            <v>CID001163</v>
          </cell>
        </row>
        <row r="274">
          <cell r="A274" t="str">
            <v>Tantalum</v>
          </cell>
          <cell r="C274" t="str">
            <v>Metallurgical Products India Pvt., Ltd.</v>
          </cell>
          <cell r="E274" t="str">
            <v>CID001163</v>
          </cell>
        </row>
        <row r="275">
          <cell r="A275" t="str">
            <v>Tantalum</v>
          </cell>
          <cell r="C275" t="str">
            <v>Mineração Taboca S.A.</v>
          </cell>
          <cell r="E275" t="str">
            <v>CID001175</v>
          </cell>
        </row>
        <row r="276">
          <cell r="A276" t="str">
            <v>Tantalum</v>
          </cell>
          <cell r="C276" t="str">
            <v>Mitsui Mining &amp; Smelting</v>
          </cell>
          <cell r="E276" t="str">
            <v>CID001192</v>
          </cell>
        </row>
        <row r="277">
          <cell r="A277" t="str">
            <v>Tantalum</v>
          </cell>
          <cell r="C277" t="str">
            <v>Molycorp Silmet A.S.</v>
          </cell>
          <cell r="E277" t="str">
            <v>CID001200</v>
          </cell>
        </row>
        <row r="278">
          <cell r="A278" t="str">
            <v>Tantalum</v>
          </cell>
          <cell r="C278" t="str">
            <v>Ningxia Orient Tantalum Industry Co., Ltd.</v>
          </cell>
          <cell r="E278" t="str">
            <v>CID001277</v>
          </cell>
        </row>
        <row r="279">
          <cell r="A279" t="str">
            <v>Tantalum</v>
          </cell>
          <cell r="C279" t="str">
            <v>Plansee SE Liezen</v>
          </cell>
          <cell r="E279" t="str">
            <v>CID002540</v>
          </cell>
        </row>
        <row r="280">
          <cell r="A280" t="str">
            <v>Tantalum</v>
          </cell>
          <cell r="C280" t="str">
            <v>Plansee SE Reutte</v>
          </cell>
          <cell r="E280" t="str">
            <v>CID002556</v>
          </cell>
        </row>
        <row r="281">
          <cell r="A281" t="str">
            <v>Tantalum</v>
          </cell>
          <cell r="C281" t="str">
            <v>Power Resources Ltd.</v>
          </cell>
          <cell r="E281" t="str">
            <v>CID002847</v>
          </cell>
        </row>
        <row r="282">
          <cell r="A282" t="str">
            <v>Tantalum</v>
          </cell>
          <cell r="C282" t="str">
            <v>QuantumClean</v>
          </cell>
          <cell r="E282" t="str">
            <v>CID001508</v>
          </cell>
        </row>
        <row r="283">
          <cell r="A283" t="str">
            <v>Tantalum</v>
          </cell>
          <cell r="C283" t="str">
            <v>Resind Indústria e Comércio Ltda.</v>
          </cell>
          <cell r="E283" t="str">
            <v>CID002707</v>
          </cell>
        </row>
        <row r="284">
          <cell r="A284" t="str">
            <v>Tantalum</v>
          </cell>
          <cell r="C284" t="str">
            <v>RFH Tantalum Smeltry Co., Ltd.</v>
          </cell>
          <cell r="E284" t="str">
            <v>CID001522</v>
          </cell>
        </row>
        <row r="285">
          <cell r="A285" t="str">
            <v>Tantalum</v>
          </cell>
          <cell r="C285" t="str">
            <v>RFH Tantalum Smeltry Co., Ltd.</v>
          </cell>
          <cell r="E285" t="str">
            <v>CID001522</v>
          </cell>
        </row>
        <row r="286">
          <cell r="A286" t="str">
            <v>Tantalum</v>
          </cell>
          <cell r="C286" t="str">
            <v>RFH Tantalum Smeltry Co., Ltd.</v>
          </cell>
          <cell r="E286" t="str">
            <v>CID001522</v>
          </cell>
        </row>
        <row r="287">
          <cell r="A287" t="str">
            <v>Tantalum</v>
          </cell>
          <cell r="C287" t="str">
            <v>Solikamsk Magnesium Works OAO</v>
          </cell>
          <cell r="E287" t="str">
            <v>CID001769</v>
          </cell>
        </row>
        <row r="288">
          <cell r="A288" t="str">
            <v>Tantalum</v>
          </cell>
          <cell r="C288" t="str">
            <v>Solikamsk Magnesium Works OAO</v>
          </cell>
          <cell r="E288" t="str">
            <v>CID001769</v>
          </cell>
        </row>
        <row r="289">
          <cell r="A289" t="str">
            <v>Tantalum</v>
          </cell>
          <cell r="C289" t="str">
            <v>Solikamsk Magnesium Works OAO</v>
          </cell>
          <cell r="E289" t="str">
            <v>CID001769</v>
          </cell>
        </row>
        <row r="290">
          <cell r="A290" t="str">
            <v>Tantalum</v>
          </cell>
          <cell r="C290" t="str">
            <v>Taki Chemicals</v>
          </cell>
          <cell r="E290" t="str">
            <v>CID001869</v>
          </cell>
        </row>
        <row r="291">
          <cell r="A291" t="str">
            <v>Tantalum</v>
          </cell>
          <cell r="C291" t="str">
            <v>Telex Metals</v>
          </cell>
          <cell r="E291" t="str">
            <v>CID001891</v>
          </cell>
        </row>
        <row r="292">
          <cell r="A292" t="str">
            <v>Tantalum</v>
          </cell>
          <cell r="C292" t="str">
            <v>Tranzact, Inc.</v>
          </cell>
          <cell r="E292" t="str">
            <v>CID002571</v>
          </cell>
        </row>
        <row r="293">
          <cell r="A293" t="str">
            <v>Tantalum</v>
          </cell>
          <cell r="C293" t="str">
            <v>Ulba Metallurgical Plant JSC</v>
          </cell>
          <cell r="E293" t="str">
            <v>CID001969</v>
          </cell>
        </row>
        <row r="294">
          <cell r="A294" t="str">
            <v>Tantalum</v>
          </cell>
          <cell r="C294" t="str">
            <v>Ulba Metallurgical Plant JSC</v>
          </cell>
          <cell r="E294" t="str">
            <v>CID001969</v>
          </cell>
        </row>
        <row r="295">
          <cell r="A295" t="str">
            <v>Tantalum</v>
          </cell>
          <cell r="C295" t="str">
            <v>XinXing HaoRong Electronic Material Co., Ltd.</v>
          </cell>
          <cell r="E295" t="str">
            <v>CID002508</v>
          </cell>
        </row>
        <row r="296">
          <cell r="A296" t="str">
            <v>Tantalum</v>
          </cell>
          <cell r="C296" t="str">
            <v>Yichun Jin Yang Rare Metal Co., Ltd.</v>
          </cell>
          <cell r="E296" t="str">
            <v>CID002307</v>
          </cell>
        </row>
        <row r="297">
          <cell r="A297" t="str">
            <v>Tantalum</v>
          </cell>
          <cell r="C297" t="str">
            <v>Duoluoshan</v>
          </cell>
          <cell r="E297" t="str">
            <v>CID000410</v>
          </cell>
        </row>
        <row r="298">
          <cell r="A298" t="str">
            <v>Tantalum</v>
          </cell>
          <cell r="C298" t="str">
            <v>Zhuzhou Cemented Carbide</v>
          </cell>
          <cell r="E298" t="str">
            <v>CID002232</v>
          </cell>
        </row>
        <row r="299">
          <cell r="A299" t="str">
            <v>Tantalum</v>
          </cell>
          <cell r="C299" t="str">
            <v>Zhuzhou Cemented Carbide</v>
          </cell>
          <cell r="E299" t="str">
            <v>CID002232</v>
          </cell>
        </row>
        <row r="300">
          <cell r="A300" t="str">
            <v>Tantalum</v>
          </cell>
          <cell r="C300" t="str">
            <v>Zhuzhou Cemented Carbide</v>
          </cell>
          <cell r="E300" t="str">
            <v>CID002232</v>
          </cell>
        </row>
        <row r="301">
          <cell r="A301" t="str">
            <v>Tantalum</v>
          </cell>
        </row>
        <row r="302">
          <cell r="A302" t="str">
            <v>Tantalum</v>
          </cell>
          <cell r="C302" t="str">
            <v>Unknown</v>
          </cell>
        </row>
        <row r="303">
          <cell r="A303" t="str">
            <v>Tin</v>
          </cell>
          <cell r="C303" t="str">
            <v>Alpha</v>
          </cell>
          <cell r="E303" t="str">
            <v>CID000292</v>
          </cell>
        </row>
        <row r="304">
          <cell r="A304" t="str">
            <v>Tin</v>
          </cell>
          <cell r="C304" t="str">
            <v>Alpha</v>
          </cell>
          <cell r="E304" t="str">
            <v>CID000292</v>
          </cell>
        </row>
        <row r="305">
          <cell r="A305" t="str">
            <v>Tin</v>
          </cell>
          <cell r="C305" t="str">
            <v>Alpha</v>
          </cell>
          <cell r="E305" t="str">
            <v>CID000292</v>
          </cell>
        </row>
        <row r="306">
          <cell r="A306" t="str">
            <v>Tin</v>
          </cell>
          <cell r="C306" t="str">
            <v>Alpha</v>
          </cell>
          <cell r="E306" t="str">
            <v>CID000292</v>
          </cell>
        </row>
        <row r="307">
          <cell r="A307" t="str">
            <v>Tin</v>
          </cell>
          <cell r="C307" t="str">
            <v>Alpha</v>
          </cell>
          <cell r="E307" t="str">
            <v>CID000292</v>
          </cell>
        </row>
        <row r="308">
          <cell r="A308" t="str">
            <v>Tin</v>
          </cell>
          <cell r="C308" t="str">
            <v>An Thai Minerals Co., Ltd.</v>
          </cell>
          <cell r="E308" t="str">
            <v>CID002825</v>
          </cell>
        </row>
        <row r="309">
          <cell r="A309" t="str">
            <v>Tin</v>
          </cell>
          <cell r="C309" t="str">
            <v>An Vinh Joint Stock Mineral Processing Company</v>
          </cell>
          <cell r="E309" t="str">
            <v>CID002703</v>
          </cell>
        </row>
        <row r="310">
          <cell r="A310" t="str">
            <v>Tin</v>
          </cell>
          <cell r="C310" t="str">
            <v>PT BilliTin Makmur Lestari</v>
          </cell>
          <cell r="E310" t="str">
            <v>CID001424</v>
          </cell>
        </row>
        <row r="311">
          <cell r="A311" t="str">
            <v>Tin</v>
          </cell>
          <cell r="C311" t="str">
            <v>PT Bukit Timah</v>
          </cell>
          <cell r="E311" t="str">
            <v>CID001428</v>
          </cell>
        </row>
        <row r="312">
          <cell r="A312" t="str">
            <v>Tin</v>
          </cell>
          <cell r="C312" t="str">
            <v>PT Refined Bangka Tin</v>
          </cell>
          <cell r="E312" t="str">
            <v>CID001460</v>
          </cell>
        </row>
        <row r="313">
          <cell r="A313" t="str">
            <v>Tin</v>
          </cell>
          <cell r="C313" t="str">
            <v>Yunnan Chengfeng Non-ferrous Metals Co., Ltd.</v>
          </cell>
          <cell r="E313" t="str">
            <v>CID002158</v>
          </cell>
        </row>
        <row r="314">
          <cell r="A314" t="str">
            <v>Tin</v>
          </cell>
          <cell r="C314" t="str">
            <v>Chenzhou Yunxiang Mining and Metallurgy Co., Ltd.</v>
          </cell>
          <cell r="E314" t="str">
            <v>CID000228</v>
          </cell>
        </row>
        <row r="315">
          <cell r="A315" t="str">
            <v>Tin</v>
          </cell>
          <cell r="C315" t="str">
            <v>Chenzhou Yunxiang Mining and Metallurgy Co., Ltd.</v>
          </cell>
          <cell r="E315" t="str">
            <v>CID000228</v>
          </cell>
        </row>
        <row r="316">
          <cell r="A316" t="str">
            <v>Tin</v>
          </cell>
          <cell r="C316" t="str">
            <v>Jiangxi Ketai Advanced Material Co., Ltd.</v>
          </cell>
          <cell r="E316" t="str">
            <v>CID000244</v>
          </cell>
        </row>
        <row r="317">
          <cell r="A317" t="str">
            <v>Tin</v>
          </cell>
          <cell r="C317" t="str">
            <v>China Tin Group Co., Ltd.</v>
          </cell>
          <cell r="E317" t="str">
            <v>CID001070</v>
          </cell>
        </row>
        <row r="318">
          <cell r="A318" t="str">
            <v>Tin</v>
          </cell>
          <cell r="C318" t="str">
            <v>China Tin Group Co., Ltd.</v>
          </cell>
          <cell r="E318" t="str">
            <v>CID001070</v>
          </cell>
        </row>
        <row r="319">
          <cell r="A319" t="str">
            <v>Tin</v>
          </cell>
          <cell r="C319" t="str">
            <v>China Tin Group Co., Ltd.</v>
          </cell>
          <cell r="E319" t="str">
            <v>CID001070</v>
          </cell>
        </row>
        <row r="320">
          <cell r="A320" t="str">
            <v>Tin</v>
          </cell>
          <cell r="C320" t="str">
            <v>Yunnan Tin Company Limited</v>
          </cell>
          <cell r="E320" t="str">
            <v>CID002180</v>
          </cell>
        </row>
        <row r="321">
          <cell r="A321" t="str">
            <v>Tin</v>
          </cell>
          <cell r="C321" t="str">
            <v>CNMC (Guangxi) PGMA Co., Ltd.</v>
          </cell>
          <cell r="E321" t="str">
            <v>CID000278</v>
          </cell>
        </row>
        <row r="322">
          <cell r="A322" t="str">
            <v>Tin</v>
          </cell>
          <cell r="C322" t="str">
            <v>Alpha</v>
          </cell>
          <cell r="E322" t="str">
            <v>CID000292</v>
          </cell>
        </row>
        <row r="323">
          <cell r="A323" t="str">
            <v>Tin</v>
          </cell>
          <cell r="C323" t="str">
            <v>Alpha</v>
          </cell>
          <cell r="E323" t="str">
            <v>CID000292</v>
          </cell>
        </row>
        <row r="324">
          <cell r="A324" t="str">
            <v>Tin</v>
          </cell>
          <cell r="C324" t="str">
            <v>Alpha</v>
          </cell>
          <cell r="E324" t="str">
            <v>CID000292</v>
          </cell>
        </row>
        <row r="325">
          <cell r="A325" t="str">
            <v>Tin</v>
          </cell>
          <cell r="C325" t="str">
            <v>Cooperativa Metalurgica de Rondônia Ltda.</v>
          </cell>
          <cell r="E325" t="str">
            <v>CID000295</v>
          </cell>
        </row>
        <row r="326">
          <cell r="A326" t="str">
            <v>Tin</v>
          </cell>
          <cell r="C326" t="str">
            <v>Cooperativa Metalurgica de Rondônia Ltda.</v>
          </cell>
          <cell r="E326" t="str">
            <v>CID000295</v>
          </cell>
        </row>
        <row r="327">
          <cell r="A327" t="str">
            <v>Tin</v>
          </cell>
          <cell r="C327" t="str">
            <v>Cooperativa Metalurgica de Rondônia Ltda.</v>
          </cell>
          <cell r="E327" t="str">
            <v>CID000295</v>
          </cell>
        </row>
        <row r="328">
          <cell r="A328" t="str">
            <v>Tin</v>
          </cell>
          <cell r="C328" t="str">
            <v>CV Ayi Jaya</v>
          </cell>
          <cell r="E328" t="str">
            <v>CID002570</v>
          </cell>
        </row>
        <row r="329">
          <cell r="A329" t="str">
            <v>Tin</v>
          </cell>
          <cell r="C329" t="str">
            <v>CV Dua Sekawan</v>
          </cell>
          <cell r="E329" t="str">
            <v>CID002592</v>
          </cell>
        </row>
        <row r="330">
          <cell r="A330" t="str">
            <v>Tin</v>
          </cell>
          <cell r="C330" t="str">
            <v>CV Gita Pesona</v>
          </cell>
          <cell r="E330" t="str">
            <v>CID000306</v>
          </cell>
        </row>
        <row r="331">
          <cell r="A331" t="str">
            <v>Tin</v>
          </cell>
          <cell r="C331" t="str">
            <v>PT Justindo</v>
          </cell>
          <cell r="E331" t="str">
            <v>CID000307</v>
          </cell>
        </row>
        <row r="332">
          <cell r="A332" t="str">
            <v>Tin</v>
          </cell>
          <cell r="C332" t="str">
            <v>PT Aries Kencana Sejahtera</v>
          </cell>
          <cell r="E332" t="str">
            <v>CID000309</v>
          </cell>
        </row>
        <row r="333">
          <cell r="A333" t="str">
            <v>Tin</v>
          </cell>
          <cell r="C333" t="str">
            <v>CV Serumpun Sebalai</v>
          </cell>
          <cell r="E333" t="str">
            <v>CID000313</v>
          </cell>
        </row>
        <row r="334">
          <cell r="A334" t="str">
            <v>Tin</v>
          </cell>
          <cell r="C334" t="str">
            <v>CV Tiga Sekawan</v>
          </cell>
          <cell r="E334" t="str">
            <v>CID002593</v>
          </cell>
        </row>
        <row r="335">
          <cell r="A335" t="str">
            <v>Tin</v>
          </cell>
          <cell r="C335" t="str">
            <v>CV United Smelting</v>
          </cell>
          <cell r="E335" t="str">
            <v>CID000315</v>
          </cell>
        </row>
        <row r="336">
          <cell r="A336" t="str">
            <v>Tin</v>
          </cell>
          <cell r="C336" t="str">
            <v>CV Venus Inti Perkasa</v>
          </cell>
          <cell r="E336" t="str">
            <v>CID002455</v>
          </cell>
        </row>
        <row r="337">
          <cell r="A337" t="str">
            <v>Tin</v>
          </cell>
          <cell r="C337" t="str">
            <v>Dowa</v>
          </cell>
          <cell r="E337" t="str">
            <v>CID000402</v>
          </cell>
        </row>
        <row r="338">
          <cell r="A338" t="str">
            <v>Tin</v>
          </cell>
          <cell r="C338" t="str">
            <v>Dowa</v>
          </cell>
          <cell r="E338" t="str">
            <v>CID000402</v>
          </cell>
        </row>
        <row r="339">
          <cell r="A339" t="str">
            <v>Tin</v>
          </cell>
          <cell r="C339" t="str">
            <v>Electro-Mechanical Facility of the Cao Bang Minerals &amp; Metallurgy Joint Stock Company</v>
          </cell>
          <cell r="E339" t="str">
            <v>CID002572</v>
          </cell>
        </row>
        <row r="340">
          <cell r="A340" t="str">
            <v>Tin</v>
          </cell>
          <cell r="C340" t="str">
            <v>Elmet S.L.U.</v>
          </cell>
          <cell r="E340" t="str">
            <v>CID002774</v>
          </cell>
        </row>
        <row r="341">
          <cell r="A341" t="str">
            <v>Tin</v>
          </cell>
          <cell r="C341" t="str">
            <v>EM Vinto</v>
          </cell>
          <cell r="E341" t="str">
            <v>CID000438</v>
          </cell>
        </row>
        <row r="342">
          <cell r="A342" t="str">
            <v>Tin</v>
          </cell>
          <cell r="C342" t="str">
            <v>EM Vinto</v>
          </cell>
          <cell r="E342" t="str">
            <v>CID000438</v>
          </cell>
        </row>
        <row r="343">
          <cell r="A343" t="str">
            <v>Tin</v>
          </cell>
          <cell r="C343" t="str">
            <v>EM Vinto</v>
          </cell>
          <cell r="E343" t="str">
            <v>CID000438</v>
          </cell>
        </row>
        <row r="344">
          <cell r="A344" t="str">
            <v>Tin</v>
          </cell>
          <cell r="C344" t="str">
            <v>EM Vinto</v>
          </cell>
          <cell r="E344" t="str">
            <v>CID000438</v>
          </cell>
        </row>
        <row r="345">
          <cell r="A345" t="str">
            <v>Tin</v>
          </cell>
          <cell r="C345" t="str">
            <v>Estanho de Rondônia S.A.</v>
          </cell>
          <cell r="E345" t="str">
            <v>CID000448</v>
          </cell>
        </row>
        <row r="346">
          <cell r="A346" t="str">
            <v>Tin</v>
          </cell>
          <cell r="C346" t="str">
            <v>Feinhütte Halsbrücke GmbH</v>
          </cell>
          <cell r="E346" t="str">
            <v>CID000466</v>
          </cell>
        </row>
        <row r="347">
          <cell r="A347" t="str">
            <v>Tin</v>
          </cell>
          <cell r="C347" t="str">
            <v>Fenix Metals</v>
          </cell>
          <cell r="E347" t="str">
            <v>CID000468</v>
          </cell>
        </row>
        <row r="348">
          <cell r="A348" t="str">
            <v>Tin</v>
          </cell>
          <cell r="C348" t="str">
            <v>Minsur</v>
          </cell>
          <cell r="E348" t="str">
            <v>CID001182</v>
          </cell>
        </row>
        <row r="349">
          <cell r="A349" t="str">
            <v>Tin</v>
          </cell>
          <cell r="C349" t="str">
            <v>Yunnan Chengfeng Non-ferrous Metals Co., Ltd.</v>
          </cell>
          <cell r="E349" t="str">
            <v>CID002158</v>
          </cell>
        </row>
        <row r="350">
          <cell r="A350" t="str">
            <v>Tin</v>
          </cell>
          <cell r="C350" t="str">
            <v>Gejiu Fengming Metallurgy Chemical Plant</v>
          </cell>
          <cell r="E350" t="str">
            <v>CID002848</v>
          </cell>
        </row>
        <row r="351">
          <cell r="A351" t="str">
            <v>Tin</v>
          </cell>
          <cell r="C351" t="str">
            <v>Gejiu Jinye Mineral Company</v>
          </cell>
          <cell r="E351" t="str">
            <v>CID002859</v>
          </cell>
        </row>
        <row r="352">
          <cell r="A352" t="str">
            <v>Tin</v>
          </cell>
          <cell r="C352" t="str">
            <v>Gejiu Kai Meng Industry and Trade LLC</v>
          </cell>
          <cell r="E352" t="str">
            <v>CID000942</v>
          </cell>
        </row>
        <row r="353">
          <cell r="A353" t="str">
            <v>Tin</v>
          </cell>
          <cell r="C353" t="str">
            <v>Gejiu Non-Ferrous Metal Processing Co., Ltd.</v>
          </cell>
          <cell r="E353" t="str">
            <v>CID000538</v>
          </cell>
        </row>
        <row r="354">
          <cell r="A354" t="str">
            <v>Tin</v>
          </cell>
          <cell r="C354" t="str">
            <v>Gejiu Yunxin Nonferrous Electrolysis Co., Ltd.</v>
          </cell>
          <cell r="E354" t="str">
            <v>CID001908</v>
          </cell>
        </row>
        <row r="355">
          <cell r="A355" t="str">
            <v>Tin</v>
          </cell>
          <cell r="C355" t="str">
            <v>Gejiu Zili Mining And Metallurgy Co., Ltd.</v>
          </cell>
          <cell r="E355" t="str">
            <v>CID000555</v>
          </cell>
        </row>
        <row r="356">
          <cell r="A356" t="str">
            <v>Tin</v>
          </cell>
          <cell r="C356" t="str">
            <v>Gejiu Zili Mining And Metallurgy Co., Ltd.</v>
          </cell>
          <cell r="E356" t="str">
            <v>CID000555</v>
          </cell>
        </row>
        <row r="357">
          <cell r="A357" t="str">
            <v>Tin</v>
          </cell>
          <cell r="C357" t="str">
            <v>China Tin Group Co., Ltd.</v>
          </cell>
          <cell r="E357" t="str">
            <v>CID001070</v>
          </cell>
        </row>
        <row r="358">
          <cell r="A358" t="str">
            <v>Tin</v>
          </cell>
          <cell r="C358" t="str">
            <v>China Tin Group Co., Ltd.</v>
          </cell>
          <cell r="E358" t="str">
            <v>CID001070</v>
          </cell>
        </row>
        <row r="359">
          <cell r="A359" t="str">
            <v>Tin</v>
          </cell>
          <cell r="C359" t="str">
            <v>China Tin Group Co., Ltd.</v>
          </cell>
          <cell r="E359" t="str">
            <v>CID001070</v>
          </cell>
        </row>
        <row r="360">
          <cell r="A360" t="str">
            <v>Tin</v>
          </cell>
          <cell r="C360" t="str">
            <v>CNMC (Guangxi) PGMA Co., Ltd.</v>
          </cell>
          <cell r="E360" t="str">
            <v>CID000278</v>
          </cell>
        </row>
        <row r="361">
          <cell r="A361" t="str">
            <v>Tin</v>
          </cell>
          <cell r="C361" t="str">
            <v>Guanyang Guida Nonferrous Metal Smelting Plant</v>
          </cell>
          <cell r="E361" t="str">
            <v>CID002849</v>
          </cell>
        </row>
        <row r="362">
          <cell r="A362" t="str">
            <v>Tin</v>
          </cell>
          <cell r="C362" t="str">
            <v>HuiChang Hill Tin Industry Co., Ltd.</v>
          </cell>
          <cell r="E362" t="str">
            <v>CID002844</v>
          </cell>
        </row>
        <row r="363">
          <cell r="A363" t="str">
            <v>Tin</v>
          </cell>
          <cell r="C363" t="str">
            <v>Huichang Jinshunda Tin Co., Ltd.</v>
          </cell>
          <cell r="E363" t="str">
            <v>CID000760</v>
          </cell>
        </row>
        <row r="364">
          <cell r="A364" t="str">
            <v>Tin</v>
          </cell>
          <cell r="C364" t="str">
            <v>Huichang Jinshunda Tin Co., Ltd.</v>
          </cell>
          <cell r="E364" t="str">
            <v>CID000760</v>
          </cell>
        </row>
        <row r="365">
          <cell r="A365" t="str">
            <v>Tin</v>
          </cell>
          <cell r="C365" t="str">
            <v>PT Timah (Persero) Tbk Mentok</v>
          </cell>
          <cell r="E365" t="str">
            <v>CID001482</v>
          </cell>
        </row>
        <row r="366">
          <cell r="A366" t="str">
            <v>Tin</v>
          </cell>
          <cell r="C366" t="str">
            <v>PT Bukit Timah</v>
          </cell>
          <cell r="E366" t="str">
            <v>CID001428</v>
          </cell>
        </row>
        <row r="367">
          <cell r="A367" t="str">
            <v>Tin</v>
          </cell>
          <cell r="C367" t="str">
            <v>Jiangxi Ketai Advanced Material Co., Ltd.</v>
          </cell>
          <cell r="E367" t="str">
            <v>CID000244</v>
          </cell>
        </row>
        <row r="368">
          <cell r="A368" t="str">
            <v>Tin</v>
          </cell>
          <cell r="C368" t="str">
            <v>Nankang Nanshan Tin Manufactory Co., Ltd.</v>
          </cell>
          <cell r="E368" t="str">
            <v>CID001231</v>
          </cell>
        </row>
        <row r="369">
          <cell r="A369" t="str">
            <v>Tin</v>
          </cell>
          <cell r="C369" t="str">
            <v>Huichang Jinshunda Tin Co., Ltd.</v>
          </cell>
          <cell r="E369" t="str">
            <v>CID000760</v>
          </cell>
        </row>
        <row r="370">
          <cell r="A370" t="str">
            <v>Tin</v>
          </cell>
          <cell r="C370" t="str">
            <v>Gejiu Kai Meng Industry and Trade LLC</v>
          </cell>
          <cell r="E370" t="str">
            <v>CID000942</v>
          </cell>
        </row>
        <row r="371">
          <cell r="A371" t="str">
            <v>Tin</v>
          </cell>
          <cell r="C371" t="str">
            <v>Gejiu Kai Meng Industry and Trade LLC</v>
          </cell>
          <cell r="E371" t="str">
            <v>CID000942</v>
          </cell>
        </row>
        <row r="372">
          <cell r="A372" t="str">
            <v>Tin</v>
          </cell>
          <cell r="C372" t="str">
            <v>PT Timah (Persero) Tbk Kundur</v>
          </cell>
          <cell r="E372" t="str">
            <v>CID001477</v>
          </cell>
        </row>
        <row r="373">
          <cell r="A373" t="str">
            <v>Tin</v>
          </cell>
          <cell r="C373" t="str">
            <v>Linwu Xianggui Ore Smelting Co., Ltd.</v>
          </cell>
          <cell r="E373" t="str">
            <v>CID001063</v>
          </cell>
        </row>
        <row r="374">
          <cell r="A374" t="str">
            <v>Tin</v>
          </cell>
          <cell r="C374" t="str">
            <v>Linwu Xianggui Ore Smelting Co., Ltd.</v>
          </cell>
          <cell r="E374" t="str">
            <v>CID001063</v>
          </cell>
        </row>
        <row r="375">
          <cell r="A375" t="str">
            <v>Tin</v>
          </cell>
          <cell r="C375" t="str">
            <v>China Tin Group Co., Ltd.</v>
          </cell>
          <cell r="E375" t="str">
            <v>CID001070</v>
          </cell>
        </row>
        <row r="376">
          <cell r="A376" t="str">
            <v>Tin</v>
          </cell>
          <cell r="C376" t="str">
            <v>Magnu's Minerais Metais e Ligas Ltda.</v>
          </cell>
          <cell r="E376" t="str">
            <v>CID002468</v>
          </cell>
        </row>
        <row r="377">
          <cell r="A377" t="str">
            <v>Tin</v>
          </cell>
          <cell r="C377" t="str">
            <v>Malaysia Smelting Corporation (MSC)</v>
          </cell>
          <cell r="E377" t="str">
            <v>CID001105</v>
          </cell>
        </row>
        <row r="378">
          <cell r="A378" t="str">
            <v>Tin</v>
          </cell>
          <cell r="C378" t="str">
            <v>Melt Metais e Ligas S.A.</v>
          </cell>
          <cell r="E378" t="str">
            <v>CID002500</v>
          </cell>
        </row>
        <row r="379">
          <cell r="A379" t="str">
            <v>Tin</v>
          </cell>
          <cell r="C379" t="str">
            <v>PT Timah (Persero) Tbk Mentok</v>
          </cell>
          <cell r="E379" t="str">
            <v>CID001482</v>
          </cell>
        </row>
        <row r="380">
          <cell r="A380" t="str">
            <v>Tin</v>
          </cell>
          <cell r="C380" t="str">
            <v>China Tin Group Co., Ltd.</v>
          </cell>
          <cell r="E380" t="str">
            <v>CID001070</v>
          </cell>
        </row>
        <row r="381">
          <cell r="A381" t="str">
            <v>Tin</v>
          </cell>
          <cell r="C381" t="str">
            <v>Metallic Resources, Inc.</v>
          </cell>
          <cell r="E381" t="str">
            <v>CID001142</v>
          </cell>
        </row>
        <row r="382">
          <cell r="A382" t="str">
            <v>Tin</v>
          </cell>
          <cell r="C382" t="str">
            <v>Metallo-Chimique N.V.</v>
          </cell>
          <cell r="E382" t="str">
            <v>CID002773</v>
          </cell>
        </row>
        <row r="383">
          <cell r="A383" t="str">
            <v>Tin</v>
          </cell>
          <cell r="C383" t="str">
            <v>Mineração Taboca S.A.</v>
          </cell>
          <cell r="E383" t="str">
            <v>CID001173</v>
          </cell>
        </row>
        <row r="384">
          <cell r="A384" t="str">
            <v>Tin</v>
          </cell>
          <cell r="C384" t="str">
            <v>Minsur</v>
          </cell>
          <cell r="E384" t="str">
            <v>CID001182</v>
          </cell>
        </row>
        <row r="385">
          <cell r="A385" t="str">
            <v>Tin</v>
          </cell>
          <cell r="C385" t="str">
            <v>Mitsubishi Materials Corporation</v>
          </cell>
          <cell r="E385" t="str">
            <v>CID001191</v>
          </cell>
        </row>
        <row r="386">
          <cell r="A386" t="str">
            <v>Tin</v>
          </cell>
          <cell r="C386" t="str">
            <v>Modeltech Sdn Bhd</v>
          </cell>
          <cell r="E386" t="str">
            <v>CID002858</v>
          </cell>
        </row>
        <row r="387">
          <cell r="A387" t="str">
            <v>Tin</v>
          </cell>
          <cell r="C387" t="str">
            <v>Malaysia Smelting Corporation (MSC)</v>
          </cell>
          <cell r="E387" t="str">
            <v>CID001105</v>
          </cell>
        </row>
        <row r="388">
          <cell r="A388" t="str">
            <v>Tin</v>
          </cell>
          <cell r="C388" t="str">
            <v>Nankang Nanshan Tin Manufactory Co., Ltd.</v>
          </cell>
          <cell r="E388" t="str">
            <v>CID001231</v>
          </cell>
        </row>
        <row r="389">
          <cell r="A389" t="str">
            <v>Tin</v>
          </cell>
          <cell r="C389" t="str">
            <v>Nankang Nanshan Tin Manufactory Co., Ltd.</v>
          </cell>
          <cell r="E389" t="str">
            <v>CID001231</v>
          </cell>
        </row>
        <row r="390">
          <cell r="A390" t="str">
            <v>Tin</v>
          </cell>
          <cell r="C390" t="str">
            <v>Nghe Tinh Non-Ferrous Metals Joint Stock Company</v>
          </cell>
          <cell r="E390" t="str">
            <v>CID002573</v>
          </cell>
        </row>
        <row r="391">
          <cell r="A391" t="str">
            <v>Tin</v>
          </cell>
          <cell r="C391" t="str">
            <v>O.M. Manufacturing (Thailand) Co., Ltd.</v>
          </cell>
          <cell r="E391" t="str">
            <v>CID001314</v>
          </cell>
        </row>
        <row r="392">
          <cell r="A392" t="str">
            <v>Tin</v>
          </cell>
          <cell r="C392" t="str">
            <v>O.M. Manufacturing Philippines, Inc.</v>
          </cell>
          <cell r="E392" t="str">
            <v>CID002517</v>
          </cell>
        </row>
        <row r="393">
          <cell r="A393" t="str">
            <v>Tin</v>
          </cell>
          <cell r="C393" t="str">
            <v>Operaciones Metalurgical S.A.</v>
          </cell>
          <cell r="E393" t="str">
            <v>CID001337</v>
          </cell>
        </row>
        <row r="394">
          <cell r="A394" t="str">
            <v>Tin</v>
          </cell>
          <cell r="C394" t="str">
            <v>Operaciones Metalurgical S.A.</v>
          </cell>
          <cell r="E394" t="str">
            <v>CID001337</v>
          </cell>
        </row>
        <row r="395">
          <cell r="A395" t="str">
            <v>Tin</v>
          </cell>
          <cell r="C395" t="str">
            <v>CNMC (Guangxi) PGMA Co., Ltd.</v>
          </cell>
          <cell r="E395" t="str">
            <v>CID000278</v>
          </cell>
        </row>
        <row r="396">
          <cell r="A396" t="str">
            <v>Tin</v>
          </cell>
          <cell r="C396" t="str">
            <v>Phoenix Metal Ltd.</v>
          </cell>
          <cell r="E396" t="str">
            <v>CID002507</v>
          </cell>
        </row>
        <row r="397">
          <cell r="A397" t="str">
            <v>Tin</v>
          </cell>
          <cell r="C397" t="str">
            <v>PT Alam Lestari Kencana</v>
          </cell>
          <cell r="E397" t="str">
            <v>CID001393</v>
          </cell>
        </row>
        <row r="398">
          <cell r="A398" t="str">
            <v>Tin</v>
          </cell>
          <cell r="C398" t="str">
            <v>PT Aries Kencana Sejahtera</v>
          </cell>
          <cell r="E398" t="str">
            <v>CID000309</v>
          </cell>
        </row>
        <row r="399">
          <cell r="A399" t="str">
            <v>Tin</v>
          </cell>
          <cell r="C399" t="str">
            <v>PT Artha Cipta Langgeng</v>
          </cell>
          <cell r="E399" t="str">
            <v>CID001399</v>
          </cell>
        </row>
        <row r="400">
          <cell r="A400" t="str">
            <v>Tin</v>
          </cell>
          <cell r="C400" t="str">
            <v>PT ATD Makmur Mandiri Jaya</v>
          </cell>
          <cell r="E400" t="str">
            <v>CID002503</v>
          </cell>
        </row>
        <row r="401">
          <cell r="A401" t="str">
            <v>Tin</v>
          </cell>
          <cell r="C401" t="str">
            <v>PT Babel Inti Perkasa</v>
          </cell>
          <cell r="E401" t="str">
            <v>CID001402</v>
          </cell>
        </row>
        <row r="402">
          <cell r="A402" t="str">
            <v>Tin</v>
          </cell>
          <cell r="C402" t="str">
            <v>PT Bangka Kudai Tin</v>
          </cell>
          <cell r="E402" t="str">
            <v>CID001409</v>
          </cell>
        </row>
        <row r="403">
          <cell r="A403" t="str">
            <v>Tin</v>
          </cell>
          <cell r="C403" t="str">
            <v>PT Bangka Prima Tin</v>
          </cell>
          <cell r="E403" t="str">
            <v>CID002776</v>
          </cell>
        </row>
        <row r="404">
          <cell r="A404" t="str">
            <v>Tin</v>
          </cell>
          <cell r="C404" t="str">
            <v>PT Bangka Timah Utama Sejahtera</v>
          </cell>
          <cell r="E404" t="str">
            <v>CID001416</v>
          </cell>
        </row>
        <row r="405">
          <cell r="A405" t="str">
            <v>Tin</v>
          </cell>
          <cell r="C405" t="str">
            <v>PT Bangka Tin Industry</v>
          </cell>
          <cell r="E405" t="str">
            <v>CID001419</v>
          </cell>
        </row>
        <row r="406">
          <cell r="A406" t="str">
            <v>Tin</v>
          </cell>
          <cell r="C406" t="str">
            <v>PT Belitung Industri Sejahtera</v>
          </cell>
          <cell r="E406" t="str">
            <v>CID001421</v>
          </cell>
        </row>
        <row r="407">
          <cell r="A407" t="str">
            <v>Tin</v>
          </cell>
          <cell r="C407" t="str">
            <v>PT BilliTin Makmur Lestari</v>
          </cell>
          <cell r="E407" t="str">
            <v>CID001424</v>
          </cell>
        </row>
        <row r="408">
          <cell r="A408" t="str">
            <v>Tin</v>
          </cell>
          <cell r="C408" t="str">
            <v>PT Bukit Timah</v>
          </cell>
          <cell r="E408" t="str">
            <v>CID001428</v>
          </cell>
        </row>
        <row r="409">
          <cell r="A409" t="str">
            <v>Tin</v>
          </cell>
          <cell r="C409" t="str">
            <v>PT Cipta Persada Mulia</v>
          </cell>
          <cell r="E409" t="str">
            <v>CID002696</v>
          </cell>
        </row>
        <row r="410">
          <cell r="A410" t="str">
            <v>Tin</v>
          </cell>
          <cell r="C410" t="str">
            <v>PT DS Jaya Abadi</v>
          </cell>
          <cell r="E410" t="str">
            <v>CID001434</v>
          </cell>
        </row>
        <row r="411">
          <cell r="A411" t="str">
            <v>Tin</v>
          </cell>
          <cell r="C411" t="str">
            <v>PT Eunindo Usaha Mandiri</v>
          </cell>
          <cell r="E411" t="str">
            <v>CID001438</v>
          </cell>
        </row>
        <row r="412">
          <cell r="A412" t="str">
            <v>Tin</v>
          </cell>
          <cell r="C412" t="str">
            <v>PT Fang Di MulTindo</v>
          </cell>
          <cell r="E412" t="str">
            <v>CID001442</v>
          </cell>
        </row>
        <row r="413">
          <cell r="A413" t="str">
            <v>Tin</v>
          </cell>
          <cell r="C413" t="str">
            <v>PT Bukit Timah</v>
          </cell>
          <cell r="E413" t="str">
            <v>CID001428</v>
          </cell>
        </row>
        <row r="414">
          <cell r="A414" t="str">
            <v>Tin</v>
          </cell>
          <cell r="C414" t="str">
            <v>PT Bukit Timah</v>
          </cell>
          <cell r="E414" t="str">
            <v>CID001428</v>
          </cell>
        </row>
        <row r="415">
          <cell r="A415" t="str">
            <v>Tin</v>
          </cell>
          <cell r="C415" t="str">
            <v>PT Inti Stania Prima</v>
          </cell>
          <cell r="E415" t="str">
            <v>CID002530</v>
          </cell>
        </row>
        <row r="416">
          <cell r="A416" t="str">
            <v>Tin</v>
          </cell>
          <cell r="C416" t="str">
            <v>PT Justindo</v>
          </cell>
          <cell r="E416" t="str">
            <v>CID000307</v>
          </cell>
        </row>
        <row r="417">
          <cell r="A417" t="str">
            <v>Tin</v>
          </cell>
          <cell r="C417" t="str">
            <v>PT Karimun Mining</v>
          </cell>
          <cell r="E417" t="str">
            <v>CID001448</v>
          </cell>
        </row>
        <row r="418">
          <cell r="A418" t="str">
            <v>Tin</v>
          </cell>
          <cell r="C418" t="str">
            <v>PT Kijang Jaya Mandiri</v>
          </cell>
          <cell r="E418" t="str">
            <v>CID002829</v>
          </cell>
        </row>
        <row r="419">
          <cell r="A419" t="str">
            <v>Tin</v>
          </cell>
          <cell r="C419" t="str">
            <v>PT Mitra Stania Prima</v>
          </cell>
          <cell r="E419" t="str">
            <v>CID001453</v>
          </cell>
        </row>
        <row r="420">
          <cell r="A420" t="str">
            <v>Tin</v>
          </cell>
          <cell r="C420" t="str">
            <v>PT O.M. Indonesia</v>
          </cell>
          <cell r="E420" t="str">
            <v>CID002757</v>
          </cell>
        </row>
        <row r="421">
          <cell r="A421" t="str">
            <v>Tin</v>
          </cell>
          <cell r="C421" t="str">
            <v>PT Panca Mega Persada</v>
          </cell>
          <cell r="E421" t="str">
            <v>CID001457</v>
          </cell>
        </row>
        <row r="422">
          <cell r="A422" t="str">
            <v>Tin</v>
          </cell>
          <cell r="C422" t="str">
            <v>PT Pelat Timah Nusantara Tbk</v>
          </cell>
          <cell r="E422" t="str">
            <v>CID001486</v>
          </cell>
        </row>
        <row r="423">
          <cell r="A423" t="str">
            <v>Tin</v>
          </cell>
          <cell r="C423" t="str">
            <v>PT Prima Timah Utama</v>
          </cell>
          <cell r="E423" t="str">
            <v>CID001458</v>
          </cell>
        </row>
        <row r="424">
          <cell r="A424" t="str">
            <v>Tin</v>
          </cell>
          <cell r="C424" t="str">
            <v>PT Refined Bangka Tin</v>
          </cell>
          <cell r="E424" t="str">
            <v>CID001460</v>
          </cell>
        </row>
        <row r="425">
          <cell r="A425" t="str">
            <v>Tin</v>
          </cell>
          <cell r="C425" t="str">
            <v>PT Sariwiguna Binasentosa</v>
          </cell>
          <cell r="E425" t="str">
            <v>CID001463</v>
          </cell>
        </row>
        <row r="426">
          <cell r="A426" t="str">
            <v>Tin</v>
          </cell>
          <cell r="C426" t="str">
            <v>PT Seirama Tin Investment</v>
          </cell>
          <cell r="E426" t="str">
            <v>CID001466</v>
          </cell>
        </row>
        <row r="427">
          <cell r="A427" t="str">
            <v>Tin</v>
          </cell>
          <cell r="C427" t="str">
            <v>PT Stanindo Inti Perkasa</v>
          </cell>
          <cell r="E427" t="str">
            <v>CID001468</v>
          </cell>
        </row>
        <row r="428">
          <cell r="A428" t="str">
            <v>Tin</v>
          </cell>
          <cell r="C428" t="str">
            <v>PT Sukses Inti Makmur</v>
          </cell>
          <cell r="E428" t="str">
            <v>CID002816</v>
          </cell>
        </row>
        <row r="429">
          <cell r="A429" t="str">
            <v>Tin</v>
          </cell>
          <cell r="C429" t="str">
            <v>PT Sumber Jaya Indah</v>
          </cell>
          <cell r="E429" t="str">
            <v>CID001471</v>
          </cell>
        </row>
        <row r="430">
          <cell r="A430" t="str">
            <v>Tin</v>
          </cell>
          <cell r="C430" t="str">
            <v>PT Timah (Persero) Tbk Kundur</v>
          </cell>
          <cell r="E430" t="str">
            <v>CID001477</v>
          </cell>
        </row>
        <row r="431">
          <cell r="A431" t="str">
            <v>Tin</v>
          </cell>
          <cell r="C431" t="str">
            <v>PT Timah (Persero) Tbk Kundur</v>
          </cell>
          <cell r="E431" t="str">
            <v>CID001477</v>
          </cell>
        </row>
        <row r="432">
          <cell r="A432" t="str">
            <v>Tin</v>
          </cell>
          <cell r="C432" t="str">
            <v>PT Timah (Persero) Tbk Mentok</v>
          </cell>
          <cell r="E432" t="str">
            <v>CID001482</v>
          </cell>
        </row>
        <row r="433">
          <cell r="A433" t="str">
            <v>Tin</v>
          </cell>
          <cell r="C433" t="str">
            <v>PT Pelat Timah Nusantara Tbk</v>
          </cell>
          <cell r="E433" t="str">
            <v>CID001486</v>
          </cell>
        </row>
        <row r="434">
          <cell r="A434" t="str">
            <v>Tin</v>
          </cell>
          <cell r="C434" t="str">
            <v>PT Tinindo Inter Nusa</v>
          </cell>
          <cell r="E434" t="str">
            <v>CID001490</v>
          </cell>
        </row>
        <row r="435">
          <cell r="A435" t="str">
            <v>Tin</v>
          </cell>
          <cell r="C435" t="str">
            <v>PT Tirus Putra Mandiri</v>
          </cell>
          <cell r="E435" t="str">
            <v>CID002478</v>
          </cell>
        </row>
        <row r="436">
          <cell r="A436" t="str">
            <v>Tin</v>
          </cell>
          <cell r="C436" t="str">
            <v>PT Tommy Utama</v>
          </cell>
          <cell r="E436" t="str">
            <v>CID001493</v>
          </cell>
        </row>
        <row r="437">
          <cell r="A437" t="str">
            <v>Tin</v>
          </cell>
          <cell r="C437" t="str">
            <v>PT Wahana Perkit Jaya</v>
          </cell>
          <cell r="E437" t="str">
            <v>CID002479</v>
          </cell>
        </row>
        <row r="438">
          <cell r="A438" t="str">
            <v>Tin</v>
          </cell>
          <cell r="C438" t="str">
            <v>Resind Indústria e Comércio Ltda.</v>
          </cell>
          <cell r="E438" t="str">
            <v>CID002706</v>
          </cell>
        </row>
        <row r="439">
          <cell r="A439" t="str">
            <v>Tin</v>
          </cell>
          <cell r="C439" t="str">
            <v>Rui Da Hung</v>
          </cell>
          <cell r="E439" t="str">
            <v>CID001539</v>
          </cell>
        </row>
        <row r="440">
          <cell r="A440" t="str">
            <v>Tin</v>
          </cell>
          <cell r="C440" t="str">
            <v>Huichang Jinshunda Tin Co., Ltd.</v>
          </cell>
          <cell r="E440" t="str">
            <v>CID000760</v>
          </cell>
        </row>
        <row r="441">
          <cell r="A441" t="str">
            <v>Tin</v>
          </cell>
          <cell r="C441" t="str">
            <v>Yunnan Tin Company Limited</v>
          </cell>
          <cell r="E441" t="str">
            <v>CID002180</v>
          </cell>
        </row>
        <row r="442">
          <cell r="A442" t="str">
            <v>Tin</v>
          </cell>
          <cell r="C442" t="str">
            <v>Soft Metais Ltda.</v>
          </cell>
          <cell r="E442" t="str">
            <v>CID001758</v>
          </cell>
        </row>
        <row r="443">
          <cell r="A443" t="str">
            <v>Tin</v>
          </cell>
          <cell r="C443" t="str">
            <v>Thaisarco</v>
          </cell>
          <cell r="E443" t="str">
            <v>CID001898</v>
          </cell>
        </row>
        <row r="444">
          <cell r="A444" t="str">
            <v>Tin</v>
          </cell>
          <cell r="C444" t="str">
            <v>Thaisarco</v>
          </cell>
          <cell r="E444" t="str">
            <v>CID001898</v>
          </cell>
        </row>
        <row r="445">
          <cell r="A445" t="str">
            <v>Tin</v>
          </cell>
          <cell r="C445" t="str">
            <v>Thaisarco</v>
          </cell>
          <cell r="E445" t="str">
            <v>CID001898</v>
          </cell>
        </row>
        <row r="446">
          <cell r="A446" t="str">
            <v>Tin</v>
          </cell>
          <cell r="C446" t="str">
            <v>Gejiu Yunxin Nonferrous Electrolysis Co., Ltd.</v>
          </cell>
          <cell r="E446" t="str">
            <v>CID001908</v>
          </cell>
        </row>
        <row r="447">
          <cell r="A447" t="str">
            <v>Tin</v>
          </cell>
          <cell r="C447" t="str">
            <v>Yunnan Tin Company Limited</v>
          </cell>
          <cell r="E447" t="str">
            <v>CID002180</v>
          </cell>
        </row>
        <row r="448">
          <cell r="A448" t="str">
            <v>Tin</v>
          </cell>
          <cell r="C448" t="str">
            <v>Mineração Taboca S.A.</v>
          </cell>
          <cell r="E448" t="str">
            <v>CID001173</v>
          </cell>
        </row>
        <row r="449">
          <cell r="A449" t="str">
            <v>Tin</v>
          </cell>
          <cell r="C449" t="str">
            <v>Tuyen Quang Non-Ferrous Metals Joint Stock Company</v>
          </cell>
          <cell r="E449" t="str">
            <v>CID002574</v>
          </cell>
        </row>
        <row r="450">
          <cell r="A450" t="str">
            <v>Tin</v>
          </cell>
          <cell r="C450" t="str">
            <v>PT Timah (Persero) Tbk Kundur</v>
          </cell>
          <cell r="E450" t="str">
            <v>CID001477</v>
          </cell>
        </row>
        <row r="451">
          <cell r="A451" t="str">
            <v>Tin</v>
          </cell>
          <cell r="C451" t="str">
            <v>VQB Mineral and Trading Group JSC</v>
          </cell>
          <cell r="E451" t="str">
            <v>CID002015</v>
          </cell>
        </row>
        <row r="452">
          <cell r="A452" t="str">
            <v>Tin</v>
          </cell>
          <cell r="C452" t="str">
            <v>White Solder Metalurgia e Mineração Ltda.</v>
          </cell>
          <cell r="E452" t="str">
            <v>CID002036</v>
          </cell>
        </row>
        <row r="453">
          <cell r="A453" t="str">
            <v>Tin</v>
          </cell>
          <cell r="C453" t="str">
            <v>White Solder Metalurgia e Mineração Ltda.</v>
          </cell>
          <cell r="E453" t="str">
            <v>CID002036</v>
          </cell>
        </row>
        <row r="454">
          <cell r="A454" t="str">
            <v>Tin</v>
          </cell>
          <cell r="C454" t="str">
            <v>China Tin Group Co., Ltd.</v>
          </cell>
          <cell r="E454" t="str">
            <v>CID001070</v>
          </cell>
        </row>
        <row r="455">
          <cell r="A455" t="str">
            <v>Tin</v>
          </cell>
          <cell r="C455" t="str">
            <v>Yunnan Tin Company Limited</v>
          </cell>
          <cell r="E455" t="str">
            <v>CID002180</v>
          </cell>
        </row>
        <row r="456">
          <cell r="A456" t="str">
            <v>Tin</v>
          </cell>
          <cell r="C456" t="str">
            <v>Gejiu Yunxin Nonferrous Electrolysis Co., Ltd.</v>
          </cell>
          <cell r="E456" t="str">
            <v>CID001908</v>
          </cell>
        </row>
        <row r="457">
          <cell r="A457" t="str">
            <v>Tin</v>
          </cell>
          <cell r="C457" t="str">
            <v>Yunnan Chengfeng Non-ferrous Metals Co., Ltd.</v>
          </cell>
          <cell r="E457" t="str">
            <v>CID002158</v>
          </cell>
        </row>
        <row r="458">
          <cell r="A458" t="str">
            <v>Tin</v>
          </cell>
          <cell r="C458" t="str">
            <v>Yunnan Chengfeng Non-ferrous Metals Co., Ltd.</v>
          </cell>
          <cell r="E458" t="str">
            <v>CID002158</v>
          </cell>
        </row>
        <row r="459">
          <cell r="A459" t="str">
            <v>Tin</v>
          </cell>
          <cell r="C459" t="str">
            <v>Yunnan Chengfeng Non-ferrous Metals Co., Ltd.</v>
          </cell>
          <cell r="E459" t="str">
            <v>CID002158</v>
          </cell>
        </row>
        <row r="460">
          <cell r="A460" t="str">
            <v>Tin</v>
          </cell>
          <cell r="C460" t="str">
            <v>Gejiu Zili Mining And Metallurgy Co., Ltd.</v>
          </cell>
          <cell r="E460" t="str">
            <v>CID000555</v>
          </cell>
        </row>
        <row r="461">
          <cell r="A461" t="str">
            <v>Tin</v>
          </cell>
          <cell r="C461" t="str">
            <v>Gejiu Yunxin Nonferrous Electrolysis Co., Ltd.</v>
          </cell>
          <cell r="E461" t="str">
            <v>CID001908</v>
          </cell>
        </row>
        <row r="462">
          <cell r="A462" t="str">
            <v>Tin</v>
          </cell>
          <cell r="C462" t="str">
            <v>Yunnan Tin Company Limited</v>
          </cell>
          <cell r="E462" t="str">
            <v>CID002180</v>
          </cell>
        </row>
        <row r="463">
          <cell r="A463" t="str">
            <v>Tin</v>
          </cell>
          <cell r="C463" t="str">
            <v>Yunnan Tin Company Limited</v>
          </cell>
          <cell r="E463" t="str">
            <v>CID002180</v>
          </cell>
        </row>
        <row r="464">
          <cell r="A464" t="str">
            <v>Tin</v>
          </cell>
          <cell r="C464" t="str">
            <v>Yunnan Chengfeng Non-ferrous Metals Co., Ltd.</v>
          </cell>
          <cell r="E464" t="str">
            <v>CID002158</v>
          </cell>
        </row>
        <row r="465">
          <cell r="A465" t="str">
            <v>Tin</v>
          </cell>
          <cell r="C465" t="str">
            <v>Yunnan Tin Company Limited</v>
          </cell>
          <cell r="E465" t="str">
            <v>CID002180</v>
          </cell>
        </row>
        <row r="466">
          <cell r="A466" t="str">
            <v>Tin</v>
          </cell>
          <cell r="C466" t="str">
            <v>Gejiu Yunxin Nonferrous Electrolysis Co., Ltd.</v>
          </cell>
          <cell r="E466" t="str">
            <v>CID001908</v>
          </cell>
        </row>
        <row r="467">
          <cell r="A467" t="str">
            <v>Tin</v>
          </cell>
        </row>
        <row r="468">
          <cell r="A468" t="str">
            <v>Tin</v>
          </cell>
          <cell r="C468" t="str">
            <v>Unknown</v>
          </cell>
        </row>
        <row r="469">
          <cell r="A469" t="str">
            <v>Tungsten</v>
          </cell>
          <cell r="C469" t="str">
            <v>A.L.M.T. TUNGSTEN Corp.</v>
          </cell>
          <cell r="E469" t="str">
            <v>CID000004</v>
          </cell>
        </row>
        <row r="470">
          <cell r="A470" t="str">
            <v>Tungsten</v>
          </cell>
          <cell r="C470" t="str">
            <v>ACL Metais Eireli</v>
          </cell>
          <cell r="E470" t="str">
            <v>CID002833</v>
          </cell>
        </row>
        <row r="471">
          <cell r="A471" t="str">
            <v>Tungsten</v>
          </cell>
          <cell r="C471" t="str">
            <v>A.L.M.T. TUNGSTEN Corp.</v>
          </cell>
          <cell r="E471" t="str">
            <v>CID000004</v>
          </cell>
        </row>
        <row r="472">
          <cell r="A472" t="str">
            <v>Tungsten</v>
          </cell>
          <cell r="C472" t="str">
            <v>A.L.M.T. TUNGSTEN Corp.</v>
          </cell>
          <cell r="E472" t="str">
            <v>CID000004</v>
          </cell>
        </row>
        <row r="473">
          <cell r="A473" t="str">
            <v>Tungsten</v>
          </cell>
          <cell r="C473" t="str">
            <v>A.L.M.T. TUNGSTEN Corp.</v>
          </cell>
          <cell r="E473" t="str">
            <v>CID000004</v>
          </cell>
        </row>
        <row r="474">
          <cell r="A474" t="str">
            <v>Tungsten</v>
          </cell>
          <cell r="C474" t="str">
            <v>Asia Tungsten Products Vietnam Ltd.</v>
          </cell>
          <cell r="E474" t="str">
            <v>CID002502</v>
          </cell>
        </row>
        <row r="475">
          <cell r="A475" t="str">
            <v>Tungsten</v>
          </cell>
          <cell r="C475" t="str">
            <v>Kennametal Huntsville</v>
          </cell>
          <cell r="E475" t="str">
            <v>CID000105</v>
          </cell>
        </row>
        <row r="476">
          <cell r="A476" t="str">
            <v>Tungsten</v>
          </cell>
          <cell r="C476" t="str">
            <v>Kennametal Huntsville</v>
          </cell>
          <cell r="E476" t="str">
            <v>CID000105</v>
          </cell>
        </row>
        <row r="477">
          <cell r="A477" t="str">
            <v>Tungsten</v>
          </cell>
          <cell r="C477" t="str">
            <v>Guangdong Xianglu Tungsten Co., Ltd.</v>
          </cell>
          <cell r="E477" t="str">
            <v>CID000218</v>
          </cell>
        </row>
        <row r="478">
          <cell r="A478" t="str">
            <v>Tungsten</v>
          </cell>
          <cell r="C478" t="str">
            <v>Chenzhou Diamond Tungsten Products Co., Ltd.</v>
          </cell>
          <cell r="E478" t="str">
            <v>CID002513</v>
          </cell>
        </row>
        <row r="479">
          <cell r="A479" t="str">
            <v>Tungsten</v>
          </cell>
          <cell r="C479" t="str">
            <v>Ganzhou Huaxing Tungsten Products Co., Ltd.</v>
          </cell>
          <cell r="E479" t="str">
            <v>CID000875</v>
          </cell>
        </row>
        <row r="480">
          <cell r="A480" t="str">
            <v>Tungsten</v>
          </cell>
          <cell r="C480" t="str">
            <v>Chongyi Zhangyuan Tungsten Co., Ltd.</v>
          </cell>
          <cell r="E480" t="str">
            <v>CID000258</v>
          </cell>
        </row>
        <row r="481">
          <cell r="A481" t="str">
            <v>Tungsten</v>
          </cell>
          <cell r="C481" t="str">
            <v>Dayu Jincheng Tungsten Industry Co., Ltd.</v>
          </cell>
          <cell r="E481" t="str">
            <v>CID002518</v>
          </cell>
        </row>
        <row r="482">
          <cell r="A482" t="str">
            <v>Tungsten</v>
          </cell>
          <cell r="C482" t="str">
            <v>Dayu Weiliang Tungsten Co., Ltd.</v>
          </cell>
          <cell r="E482" t="str">
            <v>CID000345</v>
          </cell>
        </row>
        <row r="483">
          <cell r="A483" t="str">
            <v>Tungsten</v>
          </cell>
          <cell r="C483" t="str">
            <v>Fujian Jinxin Tungsten Co., Ltd.</v>
          </cell>
          <cell r="E483" t="str">
            <v>CID000499</v>
          </cell>
        </row>
        <row r="484">
          <cell r="A484" t="str">
            <v>Tungsten</v>
          </cell>
          <cell r="C484" t="str">
            <v>Ganxian Shirui New Material Co., Ltd.</v>
          </cell>
          <cell r="E484" t="str">
            <v>CID002531</v>
          </cell>
        </row>
        <row r="485">
          <cell r="A485" t="str">
            <v>Tungsten</v>
          </cell>
          <cell r="C485" t="str">
            <v>Ganzhou Huaxing Tungsten Products Co., Ltd.</v>
          </cell>
          <cell r="E485" t="str">
            <v>CID000875</v>
          </cell>
        </row>
        <row r="486">
          <cell r="A486" t="str">
            <v>Tungsten</v>
          </cell>
          <cell r="C486" t="str">
            <v>Ganzhou Jiangwu Ferrotungsten Co., Ltd.</v>
          </cell>
          <cell r="E486" t="str">
            <v>CID002315</v>
          </cell>
        </row>
        <row r="487">
          <cell r="A487" t="str">
            <v>Tungsten</v>
          </cell>
          <cell r="C487" t="str">
            <v>Ganzhou Non-ferrous Metals Smelting Co., Ltd.</v>
          </cell>
          <cell r="E487" t="str">
            <v>CID000868</v>
          </cell>
        </row>
        <row r="488">
          <cell r="A488" t="str">
            <v>Tungsten</v>
          </cell>
          <cell r="C488" t="str">
            <v>Ganzhou Seadragon W &amp; Mo Co., Ltd.</v>
          </cell>
          <cell r="E488" t="str">
            <v>CID002494</v>
          </cell>
        </row>
        <row r="489">
          <cell r="A489" t="str">
            <v>Tungsten</v>
          </cell>
          <cell r="C489" t="str">
            <v>Ganzhou Yatai Tungsten Co., Ltd.</v>
          </cell>
          <cell r="E489" t="str">
            <v>CID002536</v>
          </cell>
        </row>
        <row r="490">
          <cell r="A490" t="str">
            <v>Tungsten</v>
          </cell>
          <cell r="C490" t="str">
            <v>Global Tungsten &amp; Powders Corp.</v>
          </cell>
          <cell r="E490" t="str">
            <v>CID000568</v>
          </cell>
        </row>
        <row r="491">
          <cell r="A491" t="str">
            <v>Tungsten</v>
          </cell>
          <cell r="C491" t="str">
            <v>Global Tungsten &amp; Powders Corp.</v>
          </cell>
          <cell r="E491" t="str">
            <v>CID000568</v>
          </cell>
        </row>
        <row r="492">
          <cell r="A492" t="str">
            <v>Tungsten</v>
          </cell>
          <cell r="C492" t="str">
            <v>Guangdong Xianglu Tungsten Co., Ltd.</v>
          </cell>
          <cell r="E492" t="str">
            <v>CID000218</v>
          </cell>
        </row>
        <row r="493">
          <cell r="A493" t="str">
            <v>Tungsten</v>
          </cell>
          <cell r="C493" t="str">
            <v>H.C. Starck GmbH</v>
          </cell>
          <cell r="E493" t="str">
            <v>CID002541</v>
          </cell>
        </row>
        <row r="494">
          <cell r="A494" t="str">
            <v>Tungsten</v>
          </cell>
          <cell r="C494" t="str">
            <v>H.C. Starck Smelting GmbH &amp; Co.KG</v>
          </cell>
          <cell r="E494" t="str">
            <v>CID002542</v>
          </cell>
        </row>
        <row r="495">
          <cell r="A495" t="str">
            <v>Tungsten</v>
          </cell>
          <cell r="C495" t="str">
            <v>Hunan Chunchang Nonferrous Metals Co., Ltd.</v>
          </cell>
          <cell r="E495" t="str">
            <v>CID000769</v>
          </cell>
        </row>
        <row r="496">
          <cell r="A496" t="str">
            <v>Tungsten</v>
          </cell>
          <cell r="C496" t="str">
            <v>Hunan Chenzhou Mining Co., Ltd.</v>
          </cell>
          <cell r="E496" t="str">
            <v>CID000766</v>
          </cell>
        </row>
        <row r="497">
          <cell r="A497" t="str">
            <v>Tungsten</v>
          </cell>
          <cell r="C497" t="str">
            <v>Hunan Chenzhou Mining Co., Ltd.</v>
          </cell>
          <cell r="E497" t="str">
            <v>CID000766</v>
          </cell>
        </row>
        <row r="498">
          <cell r="A498" t="str">
            <v>Tungsten</v>
          </cell>
          <cell r="C498" t="str">
            <v>Hunan Chuangda Vanadium Tungsten Co., Ltd. Wuji</v>
          </cell>
          <cell r="E498" t="str">
            <v>CID002579</v>
          </cell>
        </row>
        <row r="499">
          <cell r="A499" t="str">
            <v>Tungsten</v>
          </cell>
          <cell r="C499" t="str">
            <v>Hunan Chuangda Vanadium Tungsten Co., Ltd. Yanglin</v>
          </cell>
          <cell r="E499" t="str">
            <v>CID002578</v>
          </cell>
        </row>
        <row r="500">
          <cell r="A500" t="str">
            <v>Tungsten</v>
          </cell>
          <cell r="C500" t="str">
            <v>Hunan Chunchang Nonferrous Metals Co., Ltd.</v>
          </cell>
          <cell r="E500" t="str">
            <v>CID000769</v>
          </cell>
        </row>
        <row r="501">
          <cell r="A501" t="str">
            <v>Tungsten</v>
          </cell>
          <cell r="C501" t="str">
            <v>Hydrometallurg, JSC</v>
          </cell>
          <cell r="E501" t="str">
            <v>CID002649</v>
          </cell>
        </row>
        <row r="502">
          <cell r="A502" t="str">
            <v>Tungsten</v>
          </cell>
          <cell r="C502" t="str">
            <v>Japan New Metals Co., Ltd.</v>
          </cell>
          <cell r="E502" t="str">
            <v>CID000825</v>
          </cell>
        </row>
        <row r="503">
          <cell r="A503" t="str">
            <v>Tungsten</v>
          </cell>
          <cell r="C503" t="str">
            <v>Jiangwu H.C. Starck Tungsten Products Co., Ltd.</v>
          </cell>
          <cell r="E503" t="str">
            <v>CID002551</v>
          </cell>
        </row>
        <row r="504">
          <cell r="A504" t="str">
            <v>Tungsten</v>
          </cell>
          <cell r="C504" t="str">
            <v>Jiangxi Dayu Longxintai Tungsten Co., Ltd.</v>
          </cell>
          <cell r="E504" t="str">
            <v>CID002647</v>
          </cell>
        </row>
        <row r="505">
          <cell r="A505" t="str">
            <v>Tungsten</v>
          </cell>
          <cell r="C505" t="str">
            <v>Jiangxi Gan Bei Tungsten Co., Ltd.</v>
          </cell>
          <cell r="E505" t="str">
            <v>CID002321</v>
          </cell>
        </row>
        <row r="506">
          <cell r="A506" t="str">
            <v>Tungsten</v>
          </cell>
          <cell r="C506" t="str">
            <v>Jiangxi Minmetals Gao'an Non-ferrous Metals Co., Ltd.</v>
          </cell>
          <cell r="E506" t="str">
            <v>CID002313</v>
          </cell>
        </row>
        <row r="507">
          <cell r="A507" t="str">
            <v>Tungsten</v>
          </cell>
          <cell r="C507" t="str">
            <v>Jiangxi Tonggu Non-ferrous Metallurgical &amp; Chemical Co., Ltd.</v>
          </cell>
          <cell r="E507" t="str">
            <v>CID002318</v>
          </cell>
        </row>
        <row r="508">
          <cell r="A508" t="str">
            <v>Tungsten</v>
          </cell>
          <cell r="C508" t="str">
            <v>Ganzhou Huaxing Tungsten Products Co., Ltd.</v>
          </cell>
          <cell r="E508" t="str">
            <v>CID000875</v>
          </cell>
        </row>
        <row r="509">
          <cell r="A509" t="str">
            <v>Tungsten</v>
          </cell>
          <cell r="C509" t="str">
            <v>Ganzhou Huaxing Tungsten Products Co., Ltd.</v>
          </cell>
          <cell r="E509" t="str">
            <v>CID000875</v>
          </cell>
        </row>
        <row r="510">
          <cell r="A510" t="str">
            <v>Tungsten</v>
          </cell>
          <cell r="C510" t="str">
            <v>Jiangxi Xinsheng Tungsten Industry Co., Ltd.</v>
          </cell>
          <cell r="E510" t="str">
            <v>CID002317</v>
          </cell>
        </row>
        <row r="511">
          <cell r="A511" t="str">
            <v>Tungsten</v>
          </cell>
          <cell r="C511" t="str">
            <v>Jiangxi Xiushui Xianggan Nonferrous Metals Co., Ltd.</v>
          </cell>
          <cell r="E511" t="str">
            <v>CID002535</v>
          </cell>
        </row>
        <row r="512">
          <cell r="A512" t="str">
            <v>Tungsten</v>
          </cell>
          <cell r="C512" t="str">
            <v>Jiangxi Yaosheng Tungsten Co., Ltd.</v>
          </cell>
          <cell r="E512" t="str">
            <v>CID002316</v>
          </cell>
        </row>
        <row r="513">
          <cell r="A513" t="str">
            <v>Tungsten</v>
          </cell>
          <cell r="C513" t="str">
            <v>Kennametal Fallon</v>
          </cell>
          <cell r="E513" t="str">
            <v>CID000966</v>
          </cell>
        </row>
        <row r="514">
          <cell r="A514" t="str">
            <v>Tungsten</v>
          </cell>
          <cell r="C514" t="str">
            <v>Kennametal Huntsville</v>
          </cell>
          <cell r="E514" t="str">
            <v>CID000105</v>
          </cell>
        </row>
        <row r="515">
          <cell r="A515" t="str">
            <v>Tungsten</v>
          </cell>
          <cell r="C515" t="str">
            <v>Malipo Haiyu Tungsten Co., Ltd.</v>
          </cell>
          <cell r="E515" t="str">
            <v>CID002319</v>
          </cell>
        </row>
        <row r="516">
          <cell r="A516" t="str">
            <v>Tungsten</v>
          </cell>
          <cell r="C516" t="str">
            <v>Moliren Ltd</v>
          </cell>
          <cell r="E516" t="str">
            <v>CID002845</v>
          </cell>
        </row>
        <row r="517">
          <cell r="A517" t="str">
            <v>Tungsten</v>
          </cell>
          <cell r="C517" t="str">
            <v>Niagara Refining LLC</v>
          </cell>
          <cell r="E517" t="str">
            <v>CID002589</v>
          </cell>
        </row>
        <row r="518">
          <cell r="A518" t="str">
            <v>Tungsten</v>
          </cell>
          <cell r="C518" t="str">
            <v>Nui Phao H.C. Starck Tungsten Chemicals Manufacturing LLC</v>
          </cell>
          <cell r="E518" t="str">
            <v>CID002543</v>
          </cell>
        </row>
        <row r="519">
          <cell r="A519" t="str">
            <v>Tungsten</v>
          </cell>
          <cell r="C519" t="str">
            <v>Philippine Chuangxin Industrial Co., Inc.</v>
          </cell>
          <cell r="E519" t="str">
            <v>CID002827</v>
          </cell>
        </row>
        <row r="520">
          <cell r="A520" t="str">
            <v>Tungsten</v>
          </cell>
          <cell r="C520" t="str">
            <v>Pobedit, JSC</v>
          </cell>
          <cell r="E520" t="str">
            <v>CID002532</v>
          </cell>
        </row>
        <row r="521">
          <cell r="A521" t="str">
            <v>Tungsten</v>
          </cell>
          <cell r="C521" t="str">
            <v>Sanher Tungsten Vietnam Co., Ltd.</v>
          </cell>
          <cell r="E521" t="str">
            <v>CID002538</v>
          </cell>
        </row>
        <row r="522">
          <cell r="A522" t="str">
            <v>Tungsten</v>
          </cell>
          <cell r="C522" t="str">
            <v>Xinhai Rendan Shaoguan Tungsten Co., Ltd.</v>
          </cell>
          <cell r="E522" t="str">
            <v>CID002095</v>
          </cell>
        </row>
        <row r="523">
          <cell r="A523" t="str">
            <v>Tungsten</v>
          </cell>
          <cell r="C523" t="str">
            <v>South-East Nonferrous Metal Company Limited of Hengyang City</v>
          </cell>
          <cell r="E523" t="str">
            <v>CID002815</v>
          </cell>
        </row>
        <row r="524">
          <cell r="A524" t="str">
            <v>Tungsten</v>
          </cell>
          <cell r="C524" t="str">
            <v>Tejing (Vietnam) Tungsten Co., Ltd.</v>
          </cell>
          <cell r="E524" t="str">
            <v>CID001889</v>
          </cell>
        </row>
        <row r="525">
          <cell r="A525" t="str">
            <v>Tungsten</v>
          </cell>
          <cell r="C525" t="str">
            <v>Vietnam Youngsun Tungsten Industry Co., Ltd.</v>
          </cell>
          <cell r="E525" t="str">
            <v>CID002011</v>
          </cell>
        </row>
        <row r="526">
          <cell r="A526" t="str">
            <v>Tungsten</v>
          </cell>
          <cell r="C526" t="str">
            <v>Wolfram Bergbau und Hütten AG</v>
          </cell>
          <cell r="E526" t="str">
            <v>CID002044</v>
          </cell>
        </row>
        <row r="527">
          <cell r="A527" t="str">
            <v>Tungsten</v>
          </cell>
          <cell r="C527" t="str">
            <v>Wolfram Bergbau und Hütten AG</v>
          </cell>
          <cell r="E527" t="str">
            <v>CID002044</v>
          </cell>
        </row>
        <row r="528">
          <cell r="A528" t="str">
            <v>Tungsten</v>
          </cell>
          <cell r="C528" t="str">
            <v>Wolfram Bergbau und Hütten AG</v>
          </cell>
          <cell r="E528" t="str">
            <v>CID002044</v>
          </cell>
        </row>
        <row r="529">
          <cell r="A529" t="str">
            <v>Tungsten</v>
          </cell>
          <cell r="C529" t="str">
            <v>Woltech Korea Co., Ltd.</v>
          </cell>
          <cell r="E529" t="str">
            <v>CID002843</v>
          </cell>
        </row>
        <row r="530">
          <cell r="A530" t="str">
            <v>Tungsten</v>
          </cell>
          <cell r="C530" t="str">
            <v>Xiamen Tungsten (H.C.) Co., Ltd.</v>
          </cell>
          <cell r="E530" t="str">
            <v>CID002320</v>
          </cell>
        </row>
        <row r="531">
          <cell r="A531" t="str">
            <v>Tungsten</v>
          </cell>
          <cell r="C531" t="str">
            <v>Xiamen Tungsten (H.C.) Co., Ltd.</v>
          </cell>
          <cell r="E531" t="str">
            <v>CID002320</v>
          </cell>
        </row>
        <row r="532">
          <cell r="A532" t="str">
            <v>Tungsten</v>
          </cell>
          <cell r="C532" t="str">
            <v>Xiamen Tungsten Co., Ltd.</v>
          </cell>
          <cell r="E532" t="str">
            <v>CID002082</v>
          </cell>
        </row>
        <row r="533">
          <cell r="A533" t="str">
            <v>Tungsten</v>
          </cell>
          <cell r="C533" t="str">
            <v>Xinfeng Huarui Tungsten &amp; Molybdenum New Material Co., Ltd.</v>
          </cell>
          <cell r="E533" t="str">
            <v>CID002830</v>
          </cell>
        </row>
        <row r="534">
          <cell r="A534" t="str">
            <v>Tungsten</v>
          </cell>
          <cell r="C534" t="str">
            <v>Xinhai Rendan Shaoguan Tungsten Co., Ltd.</v>
          </cell>
          <cell r="E534" t="str">
            <v>CID002095</v>
          </cell>
        </row>
        <row r="535">
          <cell r="A535" t="str">
            <v>Tungsten</v>
          </cell>
          <cell r="C535" t="str">
            <v>Chongyi Zhangyuan Tungsten Co., Ltd.</v>
          </cell>
          <cell r="E535" t="str">
            <v>CID000258</v>
          </cell>
        </row>
        <row r="536">
          <cell r="A536" t="str">
            <v>Tungsten</v>
          </cell>
        </row>
        <row r="537">
          <cell r="A537" t="str">
            <v>Tungsten</v>
          </cell>
          <cell r="C537" t="str">
            <v>Unknown</v>
          </cell>
        </row>
      </sheetData>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Yarono@elmom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yarono@elmomc.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jose.ore@minsur.com" TargetMode="External"/><Relationship Id="rId7" Type="http://schemas.openxmlformats.org/officeDocument/2006/relationships/comments" Target="../comments2.xml"/><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vmlDrawing" Target="../drawings/vmlDrawing2.vml"/><Relationship Id="rId5" Type="http://schemas.openxmlformats.org/officeDocument/2006/relationships/drawing" Target="../drawings/drawing5.xml"/><Relationship Id="rId4"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13"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81"/>
      <c r="B2" s="38" t="s">
        <v>963</v>
      </c>
      <c r="C2" s="36"/>
      <c r="D2" s="207"/>
      <c r="E2" s="3"/>
      <c r="F2" s="36"/>
      <c r="G2" s="34"/>
    </row>
    <row r="3" spans="1:7">
      <c r="A3" s="381"/>
      <c r="B3" s="5" t="s">
        <v>952</v>
      </c>
      <c r="C3" s="6"/>
      <c r="D3" s="208"/>
      <c r="E3" s="3"/>
      <c r="F3" s="6"/>
      <c r="G3" s="34"/>
    </row>
    <row r="4" spans="1:7" ht="15.75">
      <c r="A4" s="381"/>
      <c r="B4" s="41" t="s">
        <v>965</v>
      </c>
      <c r="C4" s="7"/>
      <c r="D4" s="209"/>
      <c r="E4" s="3"/>
      <c r="F4" s="7"/>
      <c r="G4" s="34"/>
    </row>
    <row r="5" spans="1:7">
      <c r="A5" s="381"/>
      <c r="B5" s="40" t="s">
        <v>1157</v>
      </c>
      <c r="C5" s="4"/>
      <c r="D5" s="210"/>
      <c r="E5" s="3"/>
      <c r="F5" s="4"/>
      <c r="G5" s="34"/>
    </row>
    <row r="6" spans="1:7">
      <c r="A6" s="381"/>
      <c r="B6" s="8"/>
      <c r="C6" s="8"/>
      <c r="D6" s="211"/>
      <c r="E6" s="8"/>
      <c r="F6" s="8"/>
      <c r="G6" s="34"/>
    </row>
    <row r="7" spans="1:7">
      <c r="A7" s="381"/>
      <c r="B7" s="8"/>
      <c r="C7" s="8"/>
      <c r="D7" s="211"/>
      <c r="E7" s="8"/>
      <c r="F7" s="8"/>
      <c r="G7" s="34"/>
    </row>
    <row r="8" spans="1:7">
      <c r="A8" s="381"/>
      <c r="B8" s="8"/>
      <c r="C8" s="8"/>
      <c r="D8" s="211"/>
      <c r="E8" s="8"/>
      <c r="F8" s="8"/>
      <c r="G8" s="34"/>
    </row>
    <row r="9" spans="1:7">
      <c r="A9" s="381"/>
      <c r="B9" s="384" t="s">
        <v>966</v>
      </c>
      <c r="C9" s="384"/>
      <c r="D9" s="384"/>
      <c r="E9" s="384"/>
      <c r="F9" s="384"/>
      <c r="G9" s="34"/>
    </row>
    <row r="10" spans="1:7" ht="27" customHeight="1">
      <c r="A10" s="381"/>
      <c r="B10" s="385" t="s">
        <v>506</v>
      </c>
      <c r="C10" s="385"/>
      <c r="D10" s="385"/>
      <c r="E10" s="385"/>
      <c r="F10" s="385"/>
      <c r="G10" s="34"/>
    </row>
    <row r="11" spans="1:7" ht="27" customHeight="1">
      <c r="A11" s="381"/>
      <c r="B11" s="386"/>
      <c r="C11" s="386"/>
      <c r="D11" s="386"/>
      <c r="E11" s="386"/>
      <c r="F11" s="386"/>
      <c r="G11" s="34"/>
    </row>
    <row r="12" spans="1:7">
      <c r="A12" s="381"/>
      <c r="B12" s="42" t="s">
        <v>964</v>
      </c>
      <c r="C12" s="43" t="s">
        <v>967</v>
      </c>
      <c r="D12" s="212" t="s">
        <v>968</v>
      </c>
      <c r="E12" s="43" t="s">
        <v>701</v>
      </c>
      <c r="F12" s="43" t="s">
        <v>702</v>
      </c>
      <c r="G12" s="34"/>
    </row>
    <row r="13" spans="1:7" ht="33.75">
      <c r="A13" s="381"/>
      <c r="B13" s="2">
        <v>1</v>
      </c>
      <c r="C13" s="37" t="s">
        <v>1208</v>
      </c>
      <c r="D13" s="39" t="s">
        <v>992</v>
      </c>
      <c r="E13" s="196" t="s">
        <v>969</v>
      </c>
      <c r="F13" s="196"/>
      <c r="G13" s="34"/>
    </row>
    <row r="14" spans="1:7" ht="45">
      <c r="A14" s="381"/>
      <c r="B14" s="2">
        <v>2</v>
      </c>
      <c r="C14" s="37" t="s">
        <v>1208</v>
      </c>
      <c r="D14" s="39" t="s">
        <v>1142</v>
      </c>
      <c r="E14" s="196" t="s">
        <v>602</v>
      </c>
      <c r="F14" s="196" t="s">
        <v>603</v>
      </c>
      <c r="G14" s="34"/>
    </row>
    <row r="15" spans="1:7" ht="89.1" customHeight="1">
      <c r="A15" s="381"/>
      <c r="B15" s="366">
        <v>2.0099999999999998</v>
      </c>
      <c r="C15" s="378" t="s">
        <v>1208</v>
      </c>
      <c r="D15" s="387" t="s">
        <v>2686</v>
      </c>
      <c r="E15" s="197" t="s">
        <v>703</v>
      </c>
      <c r="F15" s="197" t="s">
        <v>706</v>
      </c>
      <c r="G15" s="34"/>
    </row>
    <row r="16" spans="1:7" ht="99" customHeight="1">
      <c r="A16" s="381"/>
      <c r="B16" s="367"/>
      <c r="C16" s="379"/>
      <c r="D16" s="388"/>
      <c r="E16" s="198"/>
      <c r="F16" s="198" t="s">
        <v>704</v>
      </c>
      <c r="G16" s="34"/>
    </row>
    <row r="17" spans="1:7" ht="63" customHeight="1">
      <c r="A17" s="381"/>
      <c r="B17" s="368"/>
      <c r="C17" s="380"/>
      <c r="D17" s="389"/>
      <c r="E17" s="37"/>
      <c r="F17" s="37" t="s">
        <v>705</v>
      </c>
      <c r="G17" s="34"/>
    </row>
    <row r="18" spans="1:7" ht="117" customHeight="1">
      <c r="A18" s="381"/>
      <c r="B18" s="366">
        <v>2.02</v>
      </c>
      <c r="C18" s="378" t="s">
        <v>1208</v>
      </c>
      <c r="D18" s="387" t="s">
        <v>2687</v>
      </c>
      <c r="E18" s="197" t="s">
        <v>507</v>
      </c>
      <c r="F18" s="197" t="s">
        <v>596</v>
      </c>
      <c r="G18" s="34"/>
    </row>
    <row r="19" spans="1:7" ht="71.099999999999994" customHeight="1">
      <c r="A19" s="381"/>
      <c r="B19" s="367"/>
      <c r="C19" s="379"/>
      <c r="D19" s="388"/>
      <c r="E19" s="198" t="s">
        <v>601</v>
      </c>
      <c r="F19" s="198" t="s">
        <v>508</v>
      </c>
      <c r="G19" s="34"/>
    </row>
    <row r="20" spans="1:7" ht="90.75" customHeight="1">
      <c r="A20" s="381"/>
      <c r="B20" s="367"/>
      <c r="C20" s="379"/>
      <c r="D20" s="388"/>
      <c r="E20" s="198"/>
      <c r="F20" s="198" t="s">
        <v>708</v>
      </c>
      <c r="G20" s="34"/>
    </row>
    <row r="21" spans="1:7" ht="74.25" customHeight="1">
      <c r="A21" s="381"/>
      <c r="B21" s="368"/>
      <c r="C21" s="380"/>
      <c r="D21" s="389"/>
      <c r="E21" s="37"/>
      <c r="F21" s="37" t="s">
        <v>707</v>
      </c>
      <c r="G21" s="34"/>
    </row>
    <row r="22" spans="1:7" ht="90" customHeight="1">
      <c r="A22" s="381"/>
      <c r="B22" s="372">
        <v>2.0299999999999998</v>
      </c>
      <c r="C22" s="372" t="s">
        <v>935</v>
      </c>
      <c r="D22" s="375" t="s">
        <v>2688</v>
      </c>
      <c r="E22" s="378" t="s">
        <v>505</v>
      </c>
      <c r="F22" s="197" t="s">
        <v>529</v>
      </c>
      <c r="G22" s="34"/>
    </row>
    <row r="23" spans="1:7" ht="109.5" customHeight="1">
      <c r="A23" s="381"/>
      <c r="B23" s="373"/>
      <c r="C23" s="373"/>
      <c r="D23" s="376"/>
      <c r="E23" s="379"/>
      <c r="F23" s="198" t="s">
        <v>936</v>
      </c>
      <c r="G23" s="34"/>
    </row>
    <row r="24" spans="1:7" ht="74.25" customHeight="1">
      <c r="A24" s="381"/>
      <c r="B24" s="374"/>
      <c r="C24" s="374"/>
      <c r="D24" s="377"/>
      <c r="E24" s="380"/>
      <c r="F24" s="37" t="s">
        <v>504</v>
      </c>
      <c r="G24" s="34"/>
    </row>
    <row r="25" spans="1:7" ht="72" customHeight="1">
      <c r="A25" s="381"/>
      <c r="B25" s="2" t="s">
        <v>527</v>
      </c>
      <c r="C25" s="37" t="s">
        <v>528</v>
      </c>
      <c r="D25" s="39" t="s">
        <v>2689</v>
      </c>
      <c r="E25" s="37" t="s">
        <v>2682</v>
      </c>
      <c r="F25" s="37" t="s">
        <v>530</v>
      </c>
      <c r="G25" s="34"/>
    </row>
    <row r="26" spans="1:7" ht="98.1" customHeight="1">
      <c r="A26" s="381"/>
      <c r="B26" s="369">
        <v>3</v>
      </c>
      <c r="C26" s="366" t="s">
        <v>74</v>
      </c>
      <c r="D26" s="387" t="s">
        <v>2690</v>
      </c>
      <c r="E26" s="378" t="s">
        <v>0</v>
      </c>
      <c r="F26" s="197" t="s">
        <v>68</v>
      </c>
      <c r="G26" s="34"/>
    </row>
    <row r="27" spans="1:7" ht="90" customHeight="1">
      <c r="A27" s="381"/>
      <c r="B27" s="370"/>
      <c r="C27" s="367"/>
      <c r="D27" s="388"/>
      <c r="E27" s="379"/>
      <c r="F27" s="198" t="s">
        <v>63</v>
      </c>
      <c r="G27" s="34"/>
    </row>
    <row r="28" spans="1:7" ht="19.350000000000001" customHeight="1">
      <c r="A28" s="381"/>
      <c r="B28" s="370"/>
      <c r="C28" s="367"/>
      <c r="D28" s="388"/>
      <c r="E28" s="379"/>
      <c r="F28" s="198" t="s">
        <v>64</v>
      </c>
      <c r="G28" s="34"/>
    </row>
    <row r="29" spans="1:7" ht="74.45" customHeight="1">
      <c r="A29" s="381"/>
      <c r="B29" s="370"/>
      <c r="C29" s="367"/>
      <c r="D29" s="388"/>
      <c r="E29" s="379"/>
      <c r="F29" s="198" t="s">
        <v>65</v>
      </c>
      <c r="G29" s="34"/>
    </row>
    <row r="30" spans="1:7" ht="62.45" customHeight="1">
      <c r="A30" s="381"/>
      <c r="B30" s="370"/>
      <c r="C30" s="367"/>
      <c r="D30" s="388"/>
      <c r="E30" s="379"/>
      <c r="F30" s="198" t="s">
        <v>66</v>
      </c>
      <c r="G30" s="34"/>
    </row>
    <row r="31" spans="1:7" ht="81" customHeight="1">
      <c r="A31" s="381"/>
      <c r="B31" s="370"/>
      <c r="C31" s="367"/>
      <c r="D31" s="388"/>
      <c r="E31" s="379"/>
      <c r="F31" s="198" t="s">
        <v>67</v>
      </c>
      <c r="G31" s="34"/>
    </row>
    <row r="32" spans="1:7" ht="48.75" customHeight="1">
      <c r="A32" s="381"/>
      <c r="B32" s="370"/>
      <c r="C32" s="367"/>
      <c r="D32" s="388"/>
      <c r="E32" s="379"/>
      <c r="F32" s="198" t="s">
        <v>70</v>
      </c>
      <c r="G32" s="34"/>
    </row>
    <row r="33" spans="1:7" ht="98.45" customHeight="1">
      <c r="A33" s="381"/>
      <c r="B33" s="370"/>
      <c r="C33" s="367"/>
      <c r="D33" s="388"/>
      <c r="E33" s="379"/>
      <c r="F33" s="198" t="s">
        <v>69</v>
      </c>
      <c r="G33" s="34"/>
    </row>
    <row r="34" spans="1:7" ht="89.1" customHeight="1">
      <c r="A34" s="381"/>
      <c r="B34" s="370"/>
      <c r="C34" s="367"/>
      <c r="D34" s="388"/>
      <c r="E34" s="379"/>
      <c r="F34" s="198" t="s">
        <v>71</v>
      </c>
      <c r="G34" s="34"/>
    </row>
    <row r="35" spans="1:7" ht="29.1" customHeight="1">
      <c r="A35" s="381"/>
      <c r="B35" s="370"/>
      <c r="C35" s="367"/>
      <c r="D35" s="388"/>
      <c r="E35" s="379"/>
      <c r="F35" s="198" t="s">
        <v>72</v>
      </c>
      <c r="G35" s="34"/>
    </row>
    <row r="36" spans="1:7" ht="126.75">
      <c r="A36" s="381"/>
      <c r="B36" s="371"/>
      <c r="C36" s="368"/>
      <c r="D36" s="389"/>
      <c r="E36" s="380"/>
      <c r="F36" s="199" t="s">
        <v>73</v>
      </c>
      <c r="G36" s="34"/>
    </row>
    <row r="37" spans="1:7" ht="123.75">
      <c r="A37" s="381"/>
      <c r="B37" s="175">
        <v>3.01</v>
      </c>
      <c r="C37" s="176" t="s">
        <v>74</v>
      </c>
      <c r="D37" s="39" t="s">
        <v>2691</v>
      </c>
      <c r="E37" s="200" t="s">
        <v>1458</v>
      </c>
      <c r="F37" s="201" t="s">
        <v>1577</v>
      </c>
      <c r="G37" s="34"/>
    </row>
    <row r="38" spans="1:7" ht="112.5">
      <c r="A38" s="381"/>
      <c r="B38" s="175">
        <v>3.02</v>
      </c>
      <c r="C38" s="176" t="s">
        <v>1492</v>
      </c>
      <c r="D38" s="39" t="s">
        <v>2692</v>
      </c>
      <c r="E38" s="200" t="s">
        <v>1507</v>
      </c>
      <c r="F38" s="201" t="s">
        <v>1578</v>
      </c>
      <c r="G38" s="34"/>
    </row>
    <row r="39" spans="1:7" ht="101.25">
      <c r="A39" s="381"/>
      <c r="B39" s="184">
        <v>4</v>
      </c>
      <c r="C39" s="183" t="s">
        <v>1757</v>
      </c>
      <c r="D39" s="39" t="s">
        <v>2693</v>
      </c>
      <c r="E39" s="37" t="s">
        <v>2625</v>
      </c>
      <c r="F39" s="37" t="s">
        <v>1758</v>
      </c>
      <c r="G39" s="34"/>
    </row>
    <row r="40" spans="1:7" ht="56.25">
      <c r="A40" s="381"/>
      <c r="B40" s="175">
        <v>4.01</v>
      </c>
      <c r="C40" s="183" t="s">
        <v>1757</v>
      </c>
      <c r="D40" s="39" t="s">
        <v>2695</v>
      </c>
      <c r="E40" s="37" t="s">
        <v>2644</v>
      </c>
      <c r="F40" s="37" t="s">
        <v>2649</v>
      </c>
      <c r="G40" s="34"/>
    </row>
    <row r="41" spans="1:7" ht="56.25">
      <c r="A41" s="381"/>
      <c r="B41" s="175" t="s">
        <v>2680</v>
      </c>
      <c r="C41" s="183" t="s">
        <v>1757</v>
      </c>
      <c r="D41" s="39" t="s">
        <v>2694</v>
      </c>
      <c r="E41" s="37" t="s">
        <v>2683</v>
      </c>
      <c r="F41" s="37" t="s">
        <v>2681</v>
      </c>
      <c r="G41" s="34"/>
    </row>
    <row r="42" spans="1:7" ht="56.25">
      <c r="A42" s="381"/>
      <c r="B42" s="175" t="s">
        <v>2732</v>
      </c>
      <c r="C42" s="183" t="s">
        <v>1757</v>
      </c>
      <c r="D42" s="39" t="s">
        <v>2903</v>
      </c>
      <c r="E42" s="37" t="s">
        <v>2682</v>
      </c>
      <c r="F42" s="37" t="s">
        <v>2733</v>
      </c>
      <c r="G42" s="34"/>
    </row>
    <row r="43" spans="1:7" ht="123.75">
      <c r="A43" s="381"/>
      <c r="B43" s="193">
        <v>4.0999999999999996</v>
      </c>
      <c r="C43" s="183" t="s">
        <v>2902</v>
      </c>
      <c r="D43" s="194">
        <v>42867</v>
      </c>
      <c r="E43" s="202" t="s">
        <v>2905</v>
      </c>
      <c r="F43" s="37" t="s">
        <v>2904</v>
      </c>
      <c r="G43" s="34"/>
    </row>
    <row r="44" spans="1:7" ht="78.75">
      <c r="A44" s="381"/>
      <c r="B44" s="193">
        <v>4.2</v>
      </c>
      <c r="C44" s="183" t="s">
        <v>2902</v>
      </c>
      <c r="D44" s="194">
        <v>42704</v>
      </c>
      <c r="E44" s="202" t="s">
        <v>3155</v>
      </c>
      <c r="F44" s="37" t="s">
        <v>3120</v>
      </c>
      <c r="G44" s="34"/>
    </row>
    <row r="45" spans="1:7" ht="157.5">
      <c r="A45" s="381"/>
      <c r="B45" s="241">
        <v>5</v>
      </c>
      <c r="C45" s="183" t="s">
        <v>2902</v>
      </c>
      <c r="D45" s="194">
        <v>42867</v>
      </c>
      <c r="E45" s="202" t="s">
        <v>13730</v>
      </c>
      <c r="F45" s="37" t="s">
        <v>13315</v>
      </c>
      <c r="G45" s="34"/>
    </row>
    <row r="46" spans="1:7" ht="45">
      <c r="A46" s="381"/>
      <c r="B46" s="193">
        <v>5.01</v>
      </c>
      <c r="C46" s="183" t="s">
        <v>2902</v>
      </c>
      <c r="D46" s="194">
        <v>42907</v>
      </c>
      <c r="E46" s="202" t="s">
        <v>13786</v>
      </c>
      <c r="F46" s="37" t="s">
        <v>13315</v>
      </c>
      <c r="G46" s="34"/>
    </row>
    <row r="47" spans="1:7" ht="67.5">
      <c r="A47" s="381"/>
      <c r="B47" s="193">
        <v>5.0999999999999996</v>
      </c>
      <c r="C47" s="183" t="s">
        <v>2902</v>
      </c>
      <c r="D47" s="194">
        <v>43070</v>
      </c>
      <c r="E47" s="202" t="s">
        <v>13985</v>
      </c>
      <c r="F47" s="37" t="s">
        <v>13986</v>
      </c>
      <c r="G47" s="34"/>
    </row>
    <row r="48" spans="1:7" ht="56.25">
      <c r="A48" s="381"/>
      <c r="B48" s="193">
        <v>5.1100000000000003</v>
      </c>
      <c r="C48" s="183" t="s">
        <v>14260</v>
      </c>
      <c r="D48" s="194">
        <v>43217</v>
      </c>
      <c r="E48" s="202" t="s">
        <v>14404</v>
      </c>
      <c r="F48" s="37" t="s">
        <v>14299</v>
      </c>
      <c r="G48" s="34"/>
    </row>
    <row r="49" spans="1:7" ht="56.25">
      <c r="A49" s="381"/>
      <c r="B49" s="193">
        <v>5.12</v>
      </c>
      <c r="C49" s="183" t="s">
        <v>14260</v>
      </c>
      <c r="D49" s="194">
        <v>43581</v>
      </c>
      <c r="E49" s="202" t="s">
        <v>14404</v>
      </c>
      <c r="F49" s="37" t="s">
        <v>15467</v>
      </c>
      <c r="G49" s="34"/>
    </row>
    <row r="50" spans="1:7" ht="13.5" thickBot="1">
      <c r="A50" s="382"/>
      <c r="B50" s="383" t="str">
        <f ca="1">OFFSET(L!$C$1,MATCH("General"&amp;"Cpy",L!$A:$A,0)-1,SL,,)</f>
        <v>© 2019 Responsible Minerals Initiative. All rights reserved.</v>
      </c>
      <c r="C50" s="383"/>
      <c r="D50" s="383"/>
      <c r="E50" s="383"/>
      <c r="F50" s="383"/>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90"/>
      <c r="B1" s="391"/>
      <c r="C1" s="391"/>
      <c r="D1" s="392"/>
    </row>
    <row r="2" spans="1:5" ht="71.25" customHeight="1">
      <c r="A2" s="90"/>
      <c r="B2" s="171" t="str">
        <f ca="1">OFFSET(L!$C$1,MATCH("Definitions"&amp;ADDRESS(ROW(),COLUMN(),4),L!$A:$A,0)-1,SL,,)</f>
        <v>ITEM</v>
      </c>
      <c r="C2" s="171" t="str">
        <f ca="1">OFFSET(L!$C$1,MATCH("Definitions"&amp;ADDRESS(ROW(),COLUMN(),4),L!$A:$A,0)-1,SL,,)</f>
        <v>DEFINITION</v>
      </c>
      <c r="D2" s="394"/>
      <c r="E2" s="131"/>
    </row>
    <row r="3" spans="1:5" ht="63.95" customHeight="1">
      <c r="A3" s="90"/>
      <c r="B3" s="77" t="str">
        <f ca="1">OFFSET(L!$C$1,MATCH("Definitions"&amp;ADDRESS(ROW(),COLUMN(),4),L!$A:$A,0)-1,SL,,)</f>
        <v>3TG</v>
      </c>
      <c r="C3" s="77" t="str">
        <f ca="1">OFFSET(L!$C$1,MATCH("Definitions"&amp;ADDRESS(ROW(),COLUMN(),4),L!$A:$A,0)-1,SL,,)</f>
        <v>Tantalum, tin, tungsten, gold</v>
      </c>
      <c r="D3" s="394"/>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4"/>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94"/>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94"/>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4"/>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94"/>
      <c r="E8" s="132" t="s">
        <v>1443</v>
      </c>
    </row>
    <row r="9" spans="1:5" ht="45">
      <c r="A9" s="90"/>
      <c r="B9" s="77" t="str">
        <f ca="1">OFFSET(L!$C$1,MATCH("Definitions"&amp;ADDRESS(ROW(),COLUMN(),4),L!$A:$A,0)-1,SL,,)</f>
        <v>DRC</v>
      </c>
      <c r="C9" s="77" t="str">
        <f ca="1">OFFSET(L!$C$1,MATCH("Definitions"&amp;ADDRESS(ROW(),COLUMN(),4),L!$A:$A,0)-1,SL,,)</f>
        <v>Democratic Republic of Congo</v>
      </c>
      <c r="D9" s="394"/>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94"/>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94"/>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94"/>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94"/>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94"/>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94"/>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94"/>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94"/>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94"/>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94"/>
      <c r="E19" s="132"/>
    </row>
    <row r="20" spans="1:5" ht="15">
      <c r="A20" s="90"/>
      <c r="B20" s="77" t="str">
        <f ca="1">OFFSET(L!$C$1,MATCH("Definitions"&amp;ADDRESS(ROW(),COLUMN(),4),L!$A:$A,0)-1,SL,,)</f>
        <v>RBA</v>
      </c>
      <c r="C20" s="77" t="str">
        <f ca="1">OFFSET(L!$C$1,MATCH("Definitions"&amp;ADDRESS(ROW(),COLUMN(),4),L!$A:$A,0)-1,SL,,)</f>
        <v>Responsible Business Alliance (www.responsiblebusiness.org)</v>
      </c>
      <c r="D20" s="394"/>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94"/>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94"/>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94"/>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94"/>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94"/>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94"/>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94"/>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94"/>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94"/>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94"/>
      <c r="E30" s="132"/>
    </row>
    <row r="31" spans="1:5" ht="15">
      <c r="A31" s="90"/>
      <c r="B31" s="393" t="str">
        <f ca="1">OFFSET(L!$C$1,MATCH("General"&amp;"Cpy",L!$A:$A,0)-1,SL,,)</f>
        <v>© 2019 Responsible Minerals Initiative. All rights reserved.</v>
      </c>
      <c r="C31" s="393"/>
      <c r="D31" s="394"/>
      <c r="E31" s="132"/>
    </row>
    <row r="32" spans="1:5" ht="13.5" thickBot="1">
      <c r="A32" s="91"/>
      <c r="B32" s="187"/>
      <c r="C32" s="187"/>
      <c r="D32" s="395"/>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Normal="100" zoomScalePageLayoutView="70" workbookViewId="0">
      <selection activeCell="D49" sqref="D49:E4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15"/>
      <c r="B1" s="416"/>
      <c r="C1" s="416"/>
      <c r="D1" s="416"/>
      <c r="E1" s="416"/>
      <c r="F1" s="416"/>
      <c r="G1" s="416"/>
      <c r="H1" s="416"/>
      <c r="I1" s="416"/>
      <c r="J1" s="416"/>
      <c r="K1" s="417"/>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8" t="str">
        <f ca="1">OFFSET(L!$C$1,MATCH("Declaration"&amp;ADDRESS(ROW(),COLUMN(),4),L!$A:$A,0)-1,SL,,)</f>
        <v>Conflict Minerals Reporting Template (CMRT)</v>
      </c>
      <c r="E2" s="419"/>
      <c r="F2" s="419"/>
      <c r="G2" s="419"/>
      <c r="H2" s="419"/>
      <c r="I2" s="419"/>
      <c r="J2" s="420"/>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31"/>
      <c r="G3" s="431"/>
      <c r="H3" s="431"/>
      <c r="I3" s="186"/>
      <c r="J3" s="172" t="s">
        <v>15472</v>
      </c>
      <c r="K3" s="47"/>
      <c r="L3" s="143"/>
      <c r="M3" s="134"/>
      <c r="N3" s="134"/>
      <c r="O3" s="135"/>
      <c r="P3" s="148">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32" t="str">
        <f ca="1">OFFSET(L!$C$1,MATCH("Declaration"&amp;ADDRESS(ROW(),COLUMN(),4),L!$A:$A,0)-1,SL,,)</f>
        <v>Link to Terms &amp; Conditions</v>
      </c>
      <c r="J4" s="432"/>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36" t="str">
        <f ca="1">OFFSET(L!$C$1,MATCH("Declaration"&amp;ADDRESS(ROW(),COLUMN(),4),L!$A:$A,0)-1,SL,,)</f>
        <v>Company Information</v>
      </c>
      <c r="C7" s="436"/>
      <c r="D7" s="436"/>
      <c r="E7" s="436"/>
      <c r="F7" s="436"/>
      <c r="G7" s="436"/>
      <c r="H7" s="436"/>
      <c r="I7" s="436"/>
      <c r="J7" s="436"/>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21" t="s">
        <v>15494</v>
      </c>
      <c r="E8" s="422"/>
      <c r="F8" s="422"/>
      <c r="G8" s="422"/>
      <c r="H8" s="422"/>
      <c r="I8" s="422"/>
      <c r="J8" s="423"/>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33" t="s">
        <v>564</v>
      </c>
      <c r="E9" s="434"/>
      <c r="F9" s="434"/>
      <c r="G9" s="435"/>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37" t="str">
        <f ca="1">OFFSET(L!$C$1,MATCH("Declaration"&amp;ADDRESS(ROW(),COLUMN(),4)&amp;LEFT($D$9,1),L!$A:$A,0)-1,SL,,)</f>
        <v>Description of Scope:</v>
      </c>
      <c r="C10" s="155"/>
      <c r="D10" s="425" t="s">
        <v>15495</v>
      </c>
      <c r="E10" s="426"/>
      <c r="F10" s="426"/>
      <c r="G10" s="426"/>
      <c r="H10" s="426"/>
      <c r="I10" s="426"/>
      <c r="J10" s="427"/>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38"/>
      <c r="C11" s="155"/>
      <c r="D11" s="447" t="str">
        <f ca="1">IF(D9=Q9,OFFSET(L!$C$1,MATCH("Declaration"&amp;ADDRESS(ROW(),COLUMN(),4),L!$A:$A,0)-1,SL,,),"")</f>
        <v/>
      </c>
      <c r="E11" s="448"/>
      <c r="F11" s="448"/>
      <c r="G11" s="448"/>
      <c r="H11" s="448"/>
      <c r="I11" s="448"/>
      <c r="J11" s="449"/>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4"/>
      <c r="E12" s="405"/>
      <c r="F12" s="405"/>
      <c r="G12" s="405"/>
      <c r="H12" s="405"/>
      <c r="I12" s="405"/>
      <c r="J12" s="406"/>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4"/>
      <c r="E13" s="405"/>
      <c r="F13" s="405"/>
      <c r="G13" s="405"/>
      <c r="H13" s="405"/>
      <c r="I13" s="405"/>
      <c r="J13" s="406"/>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28" t="s">
        <v>15544</v>
      </c>
      <c r="E14" s="429"/>
      <c r="F14" s="429"/>
      <c r="G14" s="429"/>
      <c r="H14" s="429"/>
      <c r="I14" s="429"/>
      <c r="J14" s="430"/>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4" t="s">
        <v>15496</v>
      </c>
      <c r="E15" s="405"/>
      <c r="F15" s="405"/>
      <c r="G15" s="405"/>
      <c r="H15" s="405"/>
      <c r="I15" s="405"/>
      <c r="J15" s="406"/>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39" t="s">
        <v>15497</v>
      </c>
      <c r="E16" s="440"/>
      <c r="F16" s="440"/>
      <c r="G16" s="440"/>
      <c r="H16" s="440"/>
      <c r="I16" s="440"/>
      <c r="J16" s="441"/>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4" t="s">
        <v>15501</v>
      </c>
      <c r="E17" s="405"/>
      <c r="F17" s="405"/>
      <c r="G17" s="405"/>
      <c r="H17" s="405"/>
      <c r="I17" s="405"/>
      <c r="J17" s="406"/>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4" t="s">
        <v>15498</v>
      </c>
      <c r="E18" s="405"/>
      <c r="F18" s="405"/>
      <c r="G18" s="405"/>
      <c r="H18" s="405"/>
      <c r="I18" s="405"/>
      <c r="J18" s="406"/>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4" t="s">
        <v>15499</v>
      </c>
      <c r="E19" s="405"/>
      <c r="F19" s="405"/>
      <c r="G19" s="405"/>
      <c r="H19" s="405"/>
      <c r="I19" s="405"/>
      <c r="J19" s="406"/>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39" t="s">
        <v>15500</v>
      </c>
      <c r="E20" s="440"/>
      <c r="F20" s="440"/>
      <c r="G20" s="440"/>
      <c r="H20" s="440"/>
      <c r="I20" s="440"/>
      <c r="J20" s="441"/>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4" t="s">
        <v>15501</v>
      </c>
      <c r="E21" s="405"/>
      <c r="F21" s="405"/>
      <c r="G21" s="405"/>
      <c r="H21" s="405"/>
      <c r="I21" s="405"/>
      <c r="J21" s="406"/>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07">
        <v>43617</v>
      </c>
      <c r="E22" s="408"/>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44"/>
      <c r="E23" s="44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09" t="str">
        <f ca="1">OFFSET(L!$C$1,MATCH("Declaration"&amp;ADDRESS(ROW(),COLUMN(),4),L!$A:$A,0)-1,SL,,)</f>
        <v>Answer the following questions 1 - 7 based on the declaration scope indicated above</v>
      </c>
      <c r="C24" s="409"/>
      <c r="D24" s="409"/>
      <c r="E24" s="409"/>
      <c r="F24" s="409"/>
      <c r="G24" s="409"/>
      <c r="H24" s="409"/>
      <c r="I24" s="409"/>
      <c r="J24" s="409"/>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45" t="str">
        <f ca="1">OFFSET(L!$C$1,MATCH("Declaration"&amp;ADDRESS(ROW(),COLUMN(),4),L!$A:$A,0)-1,SL,,)</f>
        <v>Answer</v>
      </c>
      <c r="E25" s="445"/>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96" t="s">
        <v>558</v>
      </c>
      <c r="E26" s="397"/>
      <c r="F26" s="15"/>
      <c r="G26" s="398"/>
      <c r="H26" s="399"/>
      <c r="I26" s="399"/>
      <c r="J26" s="400"/>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96" t="s">
        <v>558</v>
      </c>
      <c r="E27" s="397"/>
      <c r="F27" s="15"/>
      <c r="G27" s="398"/>
      <c r="H27" s="399"/>
      <c r="I27" s="399"/>
      <c r="J27" s="400"/>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96" t="s">
        <v>558</v>
      </c>
      <c r="E28" s="397"/>
      <c r="F28" s="15"/>
      <c r="G28" s="398"/>
      <c r="H28" s="399"/>
      <c r="I28" s="399"/>
      <c r="J28" s="400"/>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96" t="s">
        <v>559</v>
      </c>
      <c r="E29" s="397"/>
      <c r="F29" s="15"/>
      <c r="G29" s="398"/>
      <c r="H29" s="399"/>
      <c r="I29" s="399"/>
      <c r="J29" s="400"/>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03" t="str">
        <f ca="1">D25</f>
        <v>Answer</v>
      </c>
      <c r="E31" s="403"/>
      <c r="F31" s="21"/>
      <c r="G31" s="55" t="str">
        <f ca="1">G25</f>
        <v>Comments</v>
      </c>
      <c r="H31" s="55"/>
      <c r="I31" s="55"/>
      <c r="J31" s="99"/>
      <c r="K31" s="47"/>
      <c r="L31" s="140" t="s">
        <v>1369</v>
      </c>
      <c r="M31" s="134"/>
      <c r="N31" s="134"/>
      <c r="O31" s="135"/>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10" t="s">
        <v>558</v>
      </c>
      <c r="E32" s="411"/>
      <c r="F32" s="58"/>
      <c r="G32" s="398"/>
      <c r="H32" s="399"/>
      <c r="I32" s="399"/>
      <c r="J32" s="400"/>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96" t="s">
        <v>558</v>
      </c>
      <c r="E33" s="397"/>
      <c r="F33" s="58"/>
      <c r="G33" s="398"/>
      <c r="H33" s="399"/>
      <c r="I33" s="399"/>
      <c r="J33" s="400"/>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96" t="s">
        <v>558</v>
      </c>
      <c r="E34" s="397"/>
      <c r="F34" s="58"/>
      <c r="G34" s="398"/>
      <c r="H34" s="399"/>
      <c r="I34" s="399"/>
      <c r="J34" s="400"/>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96"/>
      <c r="E35" s="397"/>
      <c r="F35" s="58"/>
      <c r="G35" s="398"/>
      <c r="H35" s="399"/>
      <c r="I35" s="399"/>
      <c r="J35" s="400"/>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3" t="str">
        <f ca="1">D25</f>
        <v>Answer</v>
      </c>
      <c r="E37" s="403"/>
      <c r="F37" s="21"/>
      <c r="G37" s="55" t="str">
        <f ca="1">G25</f>
        <v>Comments</v>
      </c>
      <c r="H37" s="443"/>
      <c r="I37" s="443"/>
      <c r="J37" s="443"/>
      <c r="K37" s="47"/>
      <c r="L37" s="140" t="s">
        <v>1369</v>
      </c>
      <c r="M37" s="134"/>
      <c r="N37" s="134"/>
      <c r="O37" s="135"/>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96" t="s">
        <v>559</v>
      </c>
      <c r="E38" s="397"/>
      <c r="F38" s="58"/>
      <c r="G38" s="398"/>
      <c r="H38" s="399"/>
      <c r="I38" s="399"/>
      <c r="J38" s="400"/>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96" t="s">
        <v>559</v>
      </c>
      <c r="E39" s="397"/>
      <c r="F39" s="58"/>
      <c r="G39" s="398"/>
      <c r="H39" s="399"/>
      <c r="I39" s="399"/>
      <c r="J39" s="400"/>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96" t="s">
        <v>559</v>
      </c>
      <c r="E40" s="397"/>
      <c r="F40" s="58"/>
      <c r="G40" s="398"/>
      <c r="H40" s="399"/>
      <c r="I40" s="399"/>
      <c r="J40" s="400"/>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96"/>
      <c r="E41" s="397"/>
      <c r="F41" s="58"/>
      <c r="G41" s="398"/>
      <c r="H41" s="399"/>
      <c r="I41" s="399"/>
      <c r="J41" s="400"/>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403" t="str">
        <f ca="1">D25</f>
        <v>Answer</v>
      </c>
      <c r="E43" s="403"/>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96" t="s">
        <v>560</v>
      </c>
      <c r="E44" s="397"/>
      <c r="F44" s="58"/>
      <c r="G44" s="398"/>
      <c r="H44" s="399"/>
      <c r="I44" s="399"/>
      <c r="J44" s="400"/>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96" t="s">
        <v>560</v>
      </c>
      <c r="E45" s="397"/>
      <c r="F45" s="58"/>
      <c r="G45" s="398"/>
      <c r="H45" s="399"/>
      <c r="I45" s="399"/>
      <c r="J45" s="400"/>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96" t="s">
        <v>560</v>
      </c>
      <c r="E46" s="397"/>
      <c r="F46" s="58"/>
      <c r="G46" s="398"/>
      <c r="H46" s="399"/>
      <c r="I46" s="399"/>
      <c r="J46" s="400"/>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96"/>
      <c r="E47" s="397"/>
      <c r="F47" s="58"/>
      <c r="G47" s="398"/>
      <c r="H47" s="399"/>
      <c r="I47" s="399"/>
      <c r="J47" s="400"/>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403" t="str">
        <f ca="1">D25</f>
        <v>Answer</v>
      </c>
      <c r="E49" s="403"/>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401" t="s">
        <v>3156</v>
      </c>
      <c r="E50" s="402"/>
      <c r="F50" s="58"/>
      <c r="G50" s="398"/>
      <c r="H50" s="399"/>
      <c r="I50" s="399"/>
      <c r="J50" s="400"/>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401" t="s">
        <v>3156</v>
      </c>
      <c r="E51" s="402"/>
      <c r="F51" s="58"/>
      <c r="G51" s="398"/>
      <c r="H51" s="399"/>
      <c r="I51" s="399"/>
      <c r="J51" s="400"/>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401" t="s">
        <v>3156</v>
      </c>
      <c r="E52" s="402"/>
      <c r="F52" s="58"/>
      <c r="G52" s="398"/>
      <c r="H52" s="399"/>
      <c r="I52" s="399"/>
      <c r="J52" s="400"/>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401"/>
      <c r="E53" s="402"/>
      <c r="F53" s="58"/>
      <c r="G53" s="398"/>
      <c r="H53" s="399"/>
      <c r="I53" s="399"/>
      <c r="J53" s="400"/>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403" t="str">
        <f ca="1">D25</f>
        <v>Answer</v>
      </c>
      <c r="E55" s="403"/>
      <c r="F55" s="21"/>
      <c r="G55" s="55" t="str">
        <f ca="1">G25</f>
        <v>Comments</v>
      </c>
      <c r="H55" s="442"/>
      <c r="I55" s="442"/>
      <c r="J55" s="442"/>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410" t="s">
        <v>558</v>
      </c>
      <c r="E56" s="411"/>
      <c r="F56" s="58"/>
      <c r="G56" s="398"/>
      <c r="H56" s="399"/>
      <c r="I56" s="399"/>
      <c r="J56" s="400"/>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96" t="s">
        <v>558</v>
      </c>
      <c r="E57" s="397"/>
      <c r="F57" s="58"/>
      <c r="G57" s="398"/>
      <c r="H57" s="399"/>
      <c r="I57" s="399"/>
      <c r="J57" s="400"/>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96" t="s">
        <v>558</v>
      </c>
      <c r="E58" s="397"/>
      <c r="F58" s="58"/>
      <c r="G58" s="398"/>
      <c r="H58" s="399"/>
      <c r="I58" s="399"/>
      <c r="J58" s="400"/>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96"/>
      <c r="E59" s="397"/>
      <c r="F59" s="58"/>
      <c r="G59" s="398"/>
      <c r="H59" s="399"/>
      <c r="I59" s="399"/>
      <c r="J59" s="400"/>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403" t="str">
        <f ca="1">D25</f>
        <v>Answer</v>
      </c>
      <c r="E61" s="403"/>
      <c r="F61" s="21"/>
      <c r="G61" s="55" t="str">
        <f ca="1">G25</f>
        <v>Comments</v>
      </c>
      <c r="H61" s="442" t="str">
        <f>IF(Q69="(*)","Click here to enter smelter names","")</f>
        <v/>
      </c>
      <c r="I61" s="442"/>
      <c r="J61" s="442"/>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96" t="s">
        <v>558</v>
      </c>
      <c r="E62" s="397"/>
      <c r="F62" s="59"/>
      <c r="G62" s="398"/>
      <c r="H62" s="399"/>
      <c r="I62" s="399"/>
      <c r="J62" s="400"/>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96" t="s">
        <v>558</v>
      </c>
      <c r="E63" s="397"/>
      <c r="F63" s="59"/>
      <c r="G63" s="398"/>
      <c r="H63" s="399"/>
      <c r="I63" s="399"/>
      <c r="J63" s="400"/>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96" t="s">
        <v>558</v>
      </c>
      <c r="E64" s="397"/>
      <c r="F64" s="59"/>
      <c r="G64" s="398"/>
      <c r="H64" s="399"/>
      <c r="I64" s="399"/>
      <c r="J64" s="400"/>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96"/>
      <c r="E65" s="397"/>
      <c r="F65" s="61"/>
      <c r="G65" s="398"/>
      <c r="H65" s="399"/>
      <c r="I65" s="399"/>
      <c r="J65" s="400"/>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56" t="str">
        <f ca="1">OFFSET(L!$C$1,MATCH("Declaration"&amp;ADDRESS(ROW(),COLUMN(),4),L!$A:$A,0)-1,SL,,)</f>
        <v>Answer the Following Questions at a Company Level</v>
      </c>
      <c r="C67" s="456"/>
      <c r="D67" s="456"/>
      <c r="E67" s="456"/>
      <c r="F67" s="456"/>
      <c r="G67" s="456"/>
      <c r="H67" s="456"/>
      <c r="I67" s="456"/>
      <c r="J67" s="456"/>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45" t="str">
        <f ca="1">D25</f>
        <v>Answer</v>
      </c>
      <c r="E68" s="445"/>
      <c r="F68" s="64"/>
      <c r="G68" s="445" t="str">
        <f ca="1">G25</f>
        <v>Comments</v>
      </c>
      <c r="H68" s="445" t="e">
        <f>HLOOKUP(SL,LT,$O68,0)</f>
        <v>#NAME?</v>
      </c>
      <c r="I68" s="445"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96" t="s">
        <v>558</v>
      </c>
      <c r="E69" s="397"/>
      <c r="F69" s="68"/>
      <c r="G69" s="398"/>
      <c r="H69" s="399"/>
      <c r="I69" s="399"/>
      <c r="J69" s="400"/>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46"/>
      <c r="H70" s="446"/>
      <c r="I70" s="446"/>
      <c r="J70" s="446"/>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96" t="s">
        <v>558</v>
      </c>
      <c r="E71" s="397"/>
      <c r="F71" s="68"/>
      <c r="G71" s="412" t="s">
        <v>15502</v>
      </c>
      <c r="H71" s="413"/>
      <c r="I71" s="413"/>
      <c r="J71" s="414"/>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96" t="s">
        <v>558</v>
      </c>
      <c r="E73" s="397"/>
      <c r="F73" s="68"/>
      <c r="G73" s="398"/>
      <c r="H73" s="399"/>
      <c r="I73" s="399"/>
      <c r="J73" s="400"/>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96" t="s">
        <v>558</v>
      </c>
      <c r="E75" s="397"/>
      <c r="F75" s="68"/>
      <c r="G75" s="398"/>
      <c r="H75" s="399"/>
      <c r="I75" s="399"/>
      <c r="J75" s="400"/>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96" t="s">
        <v>558</v>
      </c>
      <c r="E77" s="397"/>
      <c r="F77" s="68"/>
      <c r="G77" s="398"/>
      <c r="H77" s="399"/>
      <c r="I77" s="399"/>
      <c r="J77" s="400"/>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53" t="s">
        <v>13311</v>
      </c>
      <c r="E79" s="454"/>
      <c r="F79" s="68"/>
      <c r="G79" s="398"/>
      <c r="H79" s="399"/>
      <c r="I79" s="399"/>
      <c r="J79" s="400"/>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46"/>
      <c r="H80" s="446"/>
      <c r="I80" s="446"/>
      <c r="J80" s="446"/>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96" t="s">
        <v>558</v>
      </c>
      <c r="E81" s="397"/>
      <c r="F81" s="68"/>
      <c r="G81" s="398"/>
      <c r="H81" s="399"/>
      <c r="I81" s="399"/>
      <c r="J81" s="400"/>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55"/>
      <c r="H82" s="455"/>
      <c r="I82" s="455"/>
      <c r="J82" s="455"/>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96" t="s">
        <v>558</v>
      </c>
      <c r="E83" s="397"/>
      <c r="F83" s="68"/>
      <c r="G83" s="398"/>
      <c r="H83" s="399"/>
      <c r="I83" s="399"/>
      <c r="J83" s="400"/>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96" t="s">
        <v>558</v>
      </c>
      <c r="E85" s="397"/>
      <c r="F85" s="68"/>
      <c r="G85" s="398" t="s">
        <v>15503</v>
      </c>
      <c r="H85" s="399"/>
      <c r="I85" s="399"/>
      <c r="J85" s="400"/>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52" t="str">
        <f>IF(OR($D$8="",$I$3=""),"","Click here to check required fields completion")</f>
        <v/>
      </c>
      <c r="C86" s="452"/>
      <c r="D86" s="452"/>
      <c r="E86" s="452"/>
      <c r="F86" s="452"/>
      <c r="G86" s="452"/>
      <c r="H86" s="452"/>
      <c r="I86" s="452"/>
      <c r="J86" s="452"/>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50" t="str">
        <f ca="1">OFFSET(L!$C$1,MATCH("General"&amp;"Cpy",L!$A:$A,0)-1,SL,,)</f>
        <v>© 2019 Responsible Minerals Initiative. All rights reserved.</v>
      </c>
      <c r="B87" s="451"/>
      <c r="C87" s="451"/>
      <c r="D87" s="451"/>
      <c r="E87" s="451"/>
      <c r="F87" s="451"/>
      <c r="G87" s="451"/>
      <c r="H87" s="451"/>
      <c r="I87" s="451"/>
      <c r="J87" s="451"/>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7" priority="54" stopIfTrue="1">
      <formula>AND(OR($D$26="No",AND($D$26="Yes",$D$32="No")),OR($D$27="No",AND($D$27="Yes",$D$33="No")), OR($D$28="No",AND($D$28="Yes",$D$34="No")), OR($D$29="No",AND($D$29="Yes",$D$35="No")))</formula>
    </cfRule>
    <cfRule type="expression" dxfId="86" priority="55" stopIfTrue="1">
      <formula>IF(D69="",TRUE)</formula>
    </cfRule>
  </conditionalFormatting>
  <conditionalFormatting sqref="D26:E26">
    <cfRule type="expression" dxfId="85" priority="106" stopIfTrue="1">
      <formula>IF($D$26="",TRUE)</formula>
    </cfRule>
  </conditionalFormatting>
  <conditionalFormatting sqref="D27:E27">
    <cfRule type="expression" dxfId="84" priority="113" stopIfTrue="1">
      <formula>IF($D$27="",TRUE)</formula>
    </cfRule>
  </conditionalFormatting>
  <conditionalFormatting sqref="D28:E28">
    <cfRule type="expression" dxfId="83" priority="114" stopIfTrue="1">
      <formula>IF($D$28="",TRUE)</formula>
    </cfRule>
  </conditionalFormatting>
  <conditionalFormatting sqref="D29:E29">
    <cfRule type="expression" dxfId="82" priority="115" stopIfTrue="1">
      <formula>IF($D$29="",TRUE)</formula>
    </cfRule>
  </conditionalFormatting>
  <conditionalFormatting sqref="D8:J8">
    <cfRule type="expression" dxfId="81" priority="120" stopIfTrue="1">
      <formula>IF($D$8="",TRUE)</formula>
    </cfRule>
  </conditionalFormatting>
  <conditionalFormatting sqref="D9:G9">
    <cfRule type="expression" dxfId="80" priority="121" stopIfTrue="1">
      <formula>IF($D$9="",TRUE)</formula>
    </cfRule>
  </conditionalFormatting>
  <conditionalFormatting sqref="D15:J15">
    <cfRule type="expression" dxfId="79" priority="122" stopIfTrue="1">
      <formula>IF($D$15="",TRUE)</formula>
    </cfRule>
  </conditionalFormatting>
  <conditionalFormatting sqref="D16:J16">
    <cfRule type="expression" dxfId="78" priority="123" stopIfTrue="1">
      <formula>IF($D$16="",TRUE)</formula>
    </cfRule>
  </conditionalFormatting>
  <conditionalFormatting sqref="D17:J17">
    <cfRule type="expression" dxfId="77" priority="124" stopIfTrue="1">
      <formula>IF($D$17="",TRUE)</formula>
    </cfRule>
  </conditionalFormatting>
  <conditionalFormatting sqref="D18:J18">
    <cfRule type="expression" dxfId="76" priority="125" stopIfTrue="1">
      <formula>IF($D$18="",TRUE)</formula>
    </cfRule>
  </conditionalFormatting>
  <conditionalFormatting sqref="D22:E22">
    <cfRule type="expression" dxfId="75" priority="128" stopIfTrue="1">
      <formula>IF($D$22="",TRUE)</formula>
    </cfRule>
  </conditionalFormatting>
  <conditionalFormatting sqref="D34:E34 D40:E40 D46:E46 D52:E52 D58:E58 D64:E64">
    <cfRule type="expression" dxfId="74" priority="18" stopIfTrue="1">
      <formula>$P$28=""</formula>
    </cfRule>
  </conditionalFormatting>
  <conditionalFormatting sqref="D35:E35 D41:E41 D47:E47 D53:E53 D59:E59 D65:E65">
    <cfRule type="expression" dxfId="73" priority="133" stopIfTrue="1">
      <formula>$P$29=""</formula>
    </cfRule>
  </conditionalFormatting>
  <conditionalFormatting sqref="D32:E32">
    <cfRule type="expression" dxfId="72" priority="111" stopIfTrue="1">
      <formula>$P$26=""</formula>
    </cfRule>
  </conditionalFormatting>
  <conditionalFormatting sqref="D32:E32">
    <cfRule type="expression" dxfId="71" priority="24" stopIfTrue="1">
      <formula>IF(AND(OR($D$26="Yes",$D$26=""),$D$32=""),1,0)</formula>
    </cfRule>
  </conditionalFormatting>
  <conditionalFormatting sqref="D38 D44 D50 D56 D62">
    <cfRule type="expression" dxfId="70" priority="20" stopIfTrue="1">
      <formula>$P$32=""</formula>
    </cfRule>
  </conditionalFormatting>
  <conditionalFormatting sqref="D39:E39 D45 D51 D57 D63">
    <cfRule type="expression" dxfId="69" priority="19" stopIfTrue="1">
      <formula>$P$33=""</formula>
    </cfRule>
  </conditionalFormatting>
  <conditionalFormatting sqref="D40 D46 D52 D58 D64">
    <cfRule type="expression" dxfId="68" priority="9" stopIfTrue="1">
      <formula>$P$34=""</formula>
    </cfRule>
    <cfRule type="expression" dxfId="67" priority="131" stopIfTrue="1">
      <formula>IF(AND(OR($D$28="Yes",$D$28=""),D40=""),1,0)</formula>
    </cfRule>
  </conditionalFormatting>
  <conditionalFormatting sqref="D41 D47 D53 D59 D65">
    <cfRule type="expression" dxfId="66" priority="17" stopIfTrue="1">
      <formula>$P$35=""</formula>
    </cfRule>
  </conditionalFormatting>
  <conditionalFormatting sqref="D38:E38 D44:E44 D50:E50 D56:E56 D62:E62">
    <cfRule type="expression" dxfId="65" priority="22" stopIfTrue="1">
      <formula>$P$26=""</formula>
    </cfRule>
    <cfRule type="expression" dxfId="64" priority="23" stopIfTrue="1">
      <formula>IF(AND(OR($D$26="Yes",$D$26=""),D38=""),1,0)</formula>
    </cfRule>
  </conditionalFormatting>
  <conditionalFormatting sqref="G79:J79">
    <cfRule type="expression" dxfId="63" priority="16" stopIfTrue="1">
      <formula>IF(AND($D$79="Yes, using other format (describe)",$G$79=""),TRUE)</formula>
    </cfRule>
  </conditionalFormatting>
  <conditionalFormatting sqref="D39:E39 D45:E45 D51:E51 D57:E57 D63:E63">
    <cfRule type="expression" dxfId="62" priority="129" stopIfTrue="1">
      <formula>$P$39=""</formula>
    </cfRule>
    <cfRule type="expression" dxfId="61" priority="130" stopIfTrue="1">
      <formula>IF(AND(OR($D$27="Yes",$D$27=""),D39=""),1,0)</formula>
    </cfRule>
  </conditionalFormatting>
  <conditionalFormatting sqref="D33:E33">
    <cfRule type="expression" dxfId="60" priority="11" stopIfTrue="1">
      <formula>IF(AND(OR($D$27="Yes",$D$27=""),$D$33=""),1,0)</formula>
    </cfRule>
    <cfRule type="expression" dxfId="59" priority="12" stopIfTrue="1">
      <formula>$P$27=""</formula>
    </cfRule>
  </conditionalFormatting>
  <conditionalFormatting sqref="D34:E34">
    <cfRule type="expression" dxfId="58" priority="132" stopIfTrue="1">
      <formula>IF(AND(OR($D$28="Yes",$D$28=""),$D$34=""),1,0)</formula>
    </cfRule>
  </conditionalFormatting>
  <conditionalFormatting sqref="D41:E41 D47:E47 D53:E53 D59:E59 D65:E65">
    <cfRule type="expression" dxfId="57" priority="134" stopIfTrue="1">
      <formula>IF(AND(OR($D$29="Yes",$D$29=""),D41=""),1,0)</formula>
    </cfRule>
  </conditionalFormatting>
  <conditionalFormatting sqref="D35:E35">
    <cfRule type="expression" dxfId="56" priority="8" stopIfTrue="1">
      <formula>IF(AND(OR($D$29="Yes",$D$29=""),$D$35=""),1,0)</formula>
    </cfRule>
  </conditionalFormatting>
  <conditionalFormatting sqref="D20:J20">
    <cfRule type="expression" dxfId="55" priority="4" stopIfTrue="1">
      <formula>IF($D$20="",TRUE)</formula>
    </cfRule>
  </conditionalFormatting>
  <conditionalFormatting sqref="D21:J21">
    <cfRule type="expression" dxfId="54" priority="5" stopIfTrue="1">
      <formula>IF($D$21="",TRUE)</formula>
    </cfRule>
  </conditionalFormatting>
  <conditionalFormatting sqref="D10:J10">
    <cfRule type="expression" dxfId="53" priority="2" stopIfTrue="1">
      <formula>IF($D$9=$Q$9,TRUE)</formula>
    </cfRule>
    <cfRule type="expression" dxfId="52" priority="3" stopIfTrue="1">
      <formula>IF(AND($D$10="",$D$9=$R$9),TRUE)</formula>
    </cfRule>
  </conditionalFormatting>
  <conditionalFormatting sqref="G71:J71">
    <cfRule type="expression" dxfId="51"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zoomScaleNormal="100" zoomScalePageLayoutView="55" workbookViewId="0">
      <selection activeCell="A6" sqref="A6"/>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57" t="str">
        <f ca="1">OFFSET(L!$C$1,MATCH("Smelter List"&amp;ADDRESS(ROW(),COLUMN(),4),L!$A:$A,0)-1,SL,,)</f>
        <v>Link to "RMAP Conformant Smelter List"</v>
      </c>
      <c r="K2" s="458"/>
      <c r="L2" s="458"/>
      <c r="M2" s="458"/>
      <c r="N2" s="458"/>
      <c r="O2" s="458"/>
      <c r="P2" s="232"/>
      <c r="Q2" s="233"/>
      <c r="R2" s="234"/>
      <c r="S2" s="234"/>
      <c r="T2" s="234"/>
      <c r="U2" s="261"/>
      <c r="V2" s="261"/>
      <c r="W2" s="262"/>
      <c r="X2" s="261"/>
      <c r="Y2" s="261"/>
      <c r="Z2" s="261"/>
      <c r="AH2" s="178" t="s">
        <v>558</v>
      </c>
    </row>
    <row r="3" spans="1:34" s="263" customFormat="1" ht="255.6" customHeight="1">
      <c r="A3" s="204"/>
      <c r="B3" s="45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9"/>
      <c r="D3" s="459"/>
      <c r="E3" s="459"/>
      <c r="F3" s="264"/>
      <c r="G3" s="460" t="str">
        <f ca="1">OFFSET(L!$C$1,MATCH("General"&amp;"Cpy",L!$A:$A,0)-1,SL,,)</f>
        <v>© 2019 Responsible Minerals Initiative. All rights reserved.</v>
      </c>
      <c r="H3" s="460"/>
      <c r="I3" s="461"/>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353" t="s">
        <v>873</v>
      </c>
      <c r="B5" s="354" t="s">
        <v>1251</v>
      </c>
      <c r="C5" s="354" t="s">
        <v>1151</v>
      </c>
      <c r="D5" s="353" t="s">
        <v>1151</v>
      </c>
      <c r="E5" s="353" t="s">
        <v>996</v>
      </c>
      <c r="F5" s="353" t="s">
        <v>873</v>
      </c>
      <c r="G5" s="353" t="s">
        <v>15504</v>
      </c>
      <c r="H5" s="348" t="s">
        <v>15505</v>
      </c>
      <c r="I5" s="349" t="s">
        <v>2036</v>
      </c>
      <c r="J5" s="349" t="s">
        <v>2037</v>
      </c>
      <c r="K5" s="348" t="s">
        <v>15506</v>
      </c>
      <c r="L5" s="350" t="s">
        <v>15507</v>
      </c>
      <c r="M5" s="351"/>
      <c r="N5" s="351" t="s">
        <v>1151</v>
      </c>
      <c r="O5" s="351" t="s">
        <v>15508</v>
      </c>
      <c r="P5" s="351" t="s">
        <v>559</v>
      </c>
      <c r="Q5" s="352"/>
      <c r="R5" s="216" t="str">
        <f ca="1">IF(ISERROR($V5),"",OFFSET('Smelter Look-up'!$C$4,$V5-4,0)&amp;"")</f>
        <v>Minsur</v>
      </c>
      <c r="S5" s="224" t="str">
        <f t="shared" ref="S5:S68" ca="1" si="0">IF(B5="","",IF(ISERROR(MATCH($E5,CL,0)),"Unknown",INDIRECT("'C'!$A$"&amp;MATCH($E5,CL,0)+1)))</f>
        <v>PE</v>
      </c>
      <c r="T5" s="224" t="str">
        <f ca="1">IF(B5="","",IF(ISERROR(MATCH($J5,SorP!$B$1:$B$6230,0)),"",INDIRECT("'SorP'!$A$"&amp;MATCH($J5,SorP!$B$1:$B$6230,0))))</f>
        <v>PE-ICA</v>
      </c>
      <c r="U5" s="239"/>
      <c r="V5" s="269">
        <f>IF(C5="",NA(),MATCH($B5&amp;$C5,'Smelter Look-up'!$J:$J,0))</f>
        <v>428</v>
      </c>
      <c r="W5" s="270"/>
      <c r="X5" s="270">
        <f t="shared" ref="X5:X68" si="1">IF(AND(C5="Smelter not listed",OR(LEN(D5)=0,LEN(E5)=0)),1,0)</f>
        <v>0</v>
      </c>
      <c r="Y5" s="270"/>
      <c r="Z5" s="270"/>
      <c r="AB5" s="272" t="str">
        <f t="shared" ref="AB5:AB68" si="2">B5&amp;C5</f>
        <v>TinMinsur</v>
      </c>
    </row>
    <row r="6" spans="1:34" s="271" customFormat="1" ht="20.100000000000001" customHeight="1">
      <c r="A6" s="353" t="s">
        <v>2073</v>
      </c>
      <c r="B6" s="354" t="s">
        <v>1251</v>
      </c>
      <c r="C6" s="354" t="s">
        <v>15509</v>
      </c>
      <c r="D6" s="353" t="s">
        <v>15509</v>
      </c>
      <c r="E6" s="353" t="s">
        <v>1215</v>
      </c>
      <c r="F6" s="353" t="s">
        <v>2073</v>
      </c>
      <c r="G6" s="353" t="s">
        <v>15504</v>
      </c>
      <c r="H6" s="355" t="s">
        <v>15510</v>
      </c>
      <c r="I6" s="349" t="s">
        <v>2074</v>
      </c>
      <c r="J6" s="349" t="s">
        <v>1918</v>
      </c>
      <c r="K6" s="355" t="s">
        <v>15511</v>
      </c>
      <c r="L6" s="355" t="s">
        <v>15512</v>
      </c>
      <c r="M6" s="355"/>
      <c r="N6" s="355" t="s">
        <v>15513</v>
      </c>
      <c r="O6" s="355" t="s">
        <v>15513</v>
      </c>
      <c r="P6" s="355" t="s">
        <v>558</v>
      </c>
      <c r="Q6" s="356"/>
      <c r="R6" s="216" t="str">
        <f ca="1">IF(ISERROR($V6),"",OFFSET('Smelter Look-up'!$C$4,$V6-4,0)&amp;"")</f>
        <v/>
      </c>
      <c r="S6" s="224" t="str">
        <f t="shared" ca="1" si="0"/>
        <v>BE</v>
      </c>
      <c r="T6" s="224" t="str">
        <f ca="1">IF(B6="","",IF(ISERROR(MATCH($J6,SorP!$B$1:$B$6230,0)),"",INDIRECT("'SorP'!$A$"&amp;MATCH($J6,SorP!$B$1:$B$6230,0))))</f>
        <v/>
      </c>
      <c r="U6" s="239"/>
      <c r="V6" s="269" t="e">
        <f>IF(C6="",NA(),MATCH($B6&amp;$C6,'Smelter Look-up'!$J:$J,0))</f>
        <v>#N/A</v>
      </c>
      <c r="W6" s="270"/>
      <c r="X6" s="270">
        <f t="shared" si="1"/>
        <v>0</v>
      </c>
      <c r="Y6" s="270"/>
      <c r="Z6" s="270"/>
      <c r="AB6" s="272" t="str">
        <f t="shared" si="2"/>
        <v>TinMetallo-Chimique N.V.</v>
      </c>
    </row>
    <row r="7" spans="1:34" s="271" customFormat="1" ht="20.100000000000001" customHeight="1">
      <c r="A7" s="353" t="s">
        <v>865</v>
      </c>
      <c r="B7" s="354" t="s">
        <v>1251</v>
      </c>
      <c r="C7" s="348" t="s">
        <v>926</v>
      </c>
      <c r="D7" s="353" t="s">
        <v>926</v>
      </c>
      <c r="E7" s="353" t="s">
        <v>998</v>
      </c>
      <c r="F7" s="353" t="s">
        <v>865</v>
      </c>
      <c r="G7" s="353" t="s">
        <v>15504</v>
      </c>
      <c r="H7" s="355" t="s">
        <v>15514</v>
      </c>
      <c r="I7" s="349" t="s">
        <v>2022</v>
      </c>
      <c r="J7" s="349" t="s">
        <v>15515</v>
      </c>
      <c r="K7" s="355" t="s">
        <v>15516</v>
      </c>
      <c r="L7" s="355" t="s">
        <v>15517</v>
      </c>
      <c r="M7" s="355"/>
      <c r="N7" s="355" t="s">
        <v>15513</v>
      </c>
      <c r="O7" s="355" t="s">
        <v>15513</v>
      </c>
      <c r="P7" s="355" t="s">
        <v>558</v>
      </c>
      <c r="Q7" s="356"/>
      <c r="R7" s="216" t="str">
        <f ca="1">IF(ISERROR($V7),"",OFFSET('Smelter Look-up'!$C$4,$V7-4,0)&amp;"")</f>
        <v>Fenix Metals</v>
      </c>
      <c r="S7" s="224" t="str">
        <f t="shared" ca="1" si="0"/>
        <v>PL</v>
      </c>
      <c r="T7" s="224" t="str">
        <f ca="1">IF(B7="","",IF(ISERROR(MATCH($J7,SorP!$B$1:$B$6230,0)),"",INDIRECT("'SorP'!$A$"&amp;MATCH($J7,SorP!$B$1:$B$6230,0))))</f>
        <v/>
      </c>
      <c r="U7" s="239"/>
      <c r="V7" s="269">
        <f>IF(C7="",NA(),MATCH($B7&amp;$C7,'Smelter Look-up'!$J:$J,0))</f>
        <v>386</v>
      </c>
      <c r="W7" s="270"/>
      <c r="X7" s="270">
        <f t="shared" si="1"/>
        <v>0</v>
      </c>
      <c r="Y7" s="270"/>
      <c r="Z7" s="270"/>
      <c r="AB7" s="272" t="str">
        <f t="shared" si="2"/>
        <v>TinFenix Metals</v>
      </c>
    </row>
    <row r="8" spans="1:34" s="271" customFormat="1" ht="20.100000000000001" customHeight="1">
      <c r="A8" s="353" t="s">
        <v>749</v>
      </c>
      <c r="B8" s="354" t="s">
        <v>1250</v>
      </c>
      <c r="C8" s="354" t="s">
        <v>1350</v>
      </c>
      <c r="D8" s="353" t="s">
        <v>1350</v>
      </c>
      <c r="E8" s="353" t="s">
        <v>1221</v>
      </c>
      <c r="F8" s="353" t="s">
        <v>749</v>
      </c>
      <c r="G8" s="353" t="s">
        <v>15504</v>
      </c>
      <c r="H8" s="357">
        <v>0</v>
      </c>
      <c r="I8" s="349" t="s">
        <v>1793</v>
      </c>
      <c r="J8" s="349" t="s">
        <v>15518</v>
      </c>
      <c r="K8" s="358"/>
      <c r="L8" s="358"/>
      <c r="M8" s="358"/>
      <c r="N8" s="358"/>
      <c r="O8" s="358"/>
      <c r="P8" s="358"/>
      <c r="Q8" s="356"/>
      <c r="R8" s="216" t="str">
        <f ca="1">IF(ISERROR($V8),"",OFFSET('Smelter Look-up'!$C$4,$V8-4,0)&amp;"")</f>
        <v>Aurubis AG</v>
      </c>
      <c r="S8" s="224" t="str">
        <f t="shared" ca="1" si="0"/>
        <v>DE</v>
      </c>
      <c r="T8" s="224" t="str">
        <f ca="1">IF(B8="","",IF(ISERROR(MATCH($J8,SorP!$B$1:$B$6230,0)),"",INDIRECT("'SorP'!$A$"&amp;MATCH($J8,SorP!$B$1:$B$6230,0))))</f>
        <v/>
      </c>
      <c r="U8" s="239"/>
      <c r="V8" s="269">
        <f>IF(C8="",NA(),MATCH($B8&amp;$C8,'Smelter Look-up'!$J:$J,0))</f>
        <v>31</v>
      </c>
      <c r="W8" s="270"/>
      <c r="X8" s="270">
        <f t="shared" si="1"/>
        <v>0</v>
      </c>
      <c r="Y8" s="270"/>
      <c r="Z8" s="270"/>
      <c r="AB8" s="272" t="str">
        <f t="shared" si="2"/>
        <v>GoldAurubis AG</v>
      </c>
    </row>
    <row r="9" spans="1:34" s="271" customFormat="1" ht="20.100000000000001" customHeight="1">
      <c r="A9" s="353" t="s">
        <v>799</v>
      </c>
      <c r="B9" s="353" t="s">
        <v>1250</v>
      </c>
      <c r="C9" s="353" t="s">
        <v>1290</v>
      </c>
      <c r="D9" s="353" t="s">
        <v>15519</v>
      </c>
      <c r="E9" s="353" t="s">
        <v>1218</v>
      </c>
      <c r="F9" s="353" t="s">
        <v>799</v>
      </c>
      <c r="G9" s="353" t="s">
        <v>15504</v>
      </c>
      <c r="H9" s="347" t="s">
        <v>15520</v>
      </c>
      <c r="I9" s="359" t="s">
        <v>15521</v>
      </c>
      <c r="J9" s="359" t="s">
        <v>1861</v>
      </c>
      <c r="K9" s="359" t="s">
        <v>15522</v>
      </c>
      <c r="L9" s="359" t="s">
        <v>15523</v>
      </c>
      <c r="M9" s="360" t="s">
        <v>15524</v>
      </c>
      <c r="N9" s="359" t="s">
        <v>15525</v>
      </c>
      <c r="O9" s="359" t="s">
        <v>15525</v>
      </c>
      <c r="P9" s="359" t="s">
        <v>559</v>
      </c>
      <c r="Q9" s="356"/>
      <c r="R9" s="216" t="str">
        <f ca="1">IF(ISERROR($V9),"",OFFSET('Smelter Look-up'!$C$4,$V9-4,0)&amp;"")</f>
        <v>Metalor Technologies S.A.</v>
      </c>
      <c r="S9" s="224" t="str">
        <f t="shared" ca="1" si="0"/>
        <v>CH</v>
      </c>
      <c r="T9" s="224" t="str">
        <f ca="1">IF(B9="","",IF(ISERROR(MATCH($J9,SorP!$B$1:$B$6230,0)),"",INDIRECT("'SorP'!$A$"&amp;MATCH($J9,SorP!$B$1:$B$6230,0))))</f>
        <v>CH-NE</v>
      </c>
      <c r="U9" s="239"/>
      <c r="V9" s="269">
        <f>IF(C9="",NA(),MATCH($B9&amp;$C9,'Smelter Look-up'!$J:$J,0))</f>
        <v>145</v>
      </c>
      <c r="W9" s="270"/>
      <c r="X9" s="270">
        <f t="shared" si="1"/>
        <v>0</v>
      </c>
      <c r="Y9" s="270"/>
      <c r="Z9" s="270"/>
      <c r="AB9" s="272" t="str">
        <f t="shared" si="2"/>
        <v>GoldMetalor Switzerland</v>
      </c>
    </row>
    <row r="10" spans="1:34" s="271" customFormat="1" ht="20.100000000000001" customHeight="1">
      <c r="A10" s="361" t="s">
        <v>15526</v>
      </c>
      <c r="B10" s="354" t="str">
        <f>IF(LEN(A10)=0,"",INDEX('[1]Smelter Reference List'!$A:$A,MATCH($A10,'[1]Smelter Reference List'!$E:$E,0)))</f>
        <v>Gold</v>
      </c>
      <c r="C10" s="362" t="str">
        <f>IF(LEN(A10)=0,"",INDEX('[1]Smelter Reference List'!$C:$C,MATCH($A10,'[1]Smelter Reference List'!$E:$E,0)))</f>
        <v>Shandong Zhaojin Gold &amp; Silver Refinery Co., Ltd.</v>
      </c>
      <c r="D10" s="353" t="s">
        <v>2570</v>
      </c>
      <c r="E10" s="353" t="s">
        <v>1220</v>
      </c>
      <c r="F10" s="353" t="s">
        <v>820</v>
      </c>
      <c r="G10" s="353" t="s">
        <v>15504</v>
      </c>
      <c r="H10" s="357" t="s">
        <v>15527</v>
      </c>
      <c r="I10" s="349" t="s">
        <v>1823</v>
      </c>
      <c r="J10" s="349" t="s">
        <v>15528</v>
      </c>
      <c r="K10" s="363" t="s">
        <v>15529</v>
      </c>
      <c r="L10" s="358" t="s">
        <v>15530</v>
      </c>
      <c r="M10" s="363" t="s">
        <v>15531</v>
      </c>
      <c r="N10" s="349" t="s">
        <v>1823</v>
      </c>
      <c r="O10" s="349" t="s">
        <v>15528</v>
      </c>
      <c r="P10" s="358" t="s">
        <v>559</v>
      </c>
      <c r="Q10" s="364" t="s">
        <v>15531</v>
      </c>
      <c r="R10" s="216" t="str">
        <f ca="1">IF(ISERROR($V10),"",OFFSET('Smelter Look-up'!$C$4,$V10-4,0)&amp;"")</f>
        <v>Shandong Zhaojin Gold &amp; Silver Refinery Co., Ltd.</v>
      </c>
      <c r="S10" s="224" t="str">
        <f t="shared" ca="1" si="0"/>
        <v>CN</v>
      </c>
      <c r="T10" s="224" t="str">
        <f ca="1">IF(B10="","",IF(ISERROR(MATCH($J10,SorP!$B$1:$B$6230,0)),"",INDIRECT("'SorP'!$A$"&amp;MATCH($J10,SorP!$B$1:$B$6230,0))))</f>
        <v/>
      </c>
      <c r="U10" s="239"/>
      <c r="V10" s="269">
        <f>IF(C10="",NA(),MATCH($B10&amp;$C10,'Smelter Look-up'!$J:$J,0))</f>
        <v>215</v>
      </c>
      <c r="W10" s="270"/>
      <c r="X10" s="270">
        <f t="shared" si="1"/>
        <v>0</v>
      </c>
      <c r="Y10" s="270"/>
      <c r="Z10" s="270"/>
      <c r="AB10" s="272" t="str">
        <f t="shared" si="2"/>
        <v>GoldShandong Zhaojin Gold &amp; Silver Refinery Co., Ltd.</v>
      </c>
    </row>
    <row r="11" spans="1:34" s="271" customFormat="1" ht="20.100000000000001" customHeight="1">
      <c r="A11" s="361" t="s">
        <v>15532</v>
      </c>
      <c r="B11" s="354" t="str">
        <f>IF(LEN(A11)=0,"",INDEX('[1]Smelter Reference List'!$A:$A,MATCH($A11,'[1]Smelter Reference List'!$E:$E,0)))</f>
        <v>Tin</v>
      </c>
      <c r="C11" s="362" t="str">
        <f>IF(LEN(A11)=0,"",INDEX('[1]Smelter Reference List'!$C:$C,MATCH($A11,'[1]Smelter Reference List'!$E:$E,0)))</f>
        <v>Yunnan Chengfeng Non-ferrous Metals Co., Ltd.</v>
      </c>
      <c r="D11" s="353" t="s">
        <v>2578</v>
      </c>
      <c r="E11" s="353" t="s">
        <v>1220</v>
      </c>
      <c r="F11" s="353" t="s">
        <v>898</v>
      </c>
      <c r="G11" s="353" t="s">
        <v>15504</v>
      </c>
      <c r="H11" s="357" t="s">
        <v>15533</v>
      </c>
      <c r="I11" s="349" t="s">
        <v>15534</v>
      </c>
      <c r="J11" s="349" t="s">
        <v>15535</v>
      </c>
      <c r="K11" s="365" t="s">
        <v>15536</v>
      </c>
      <c r="L11" s="365" t="s">
        <v>15537</v>
      </c>
      <c r="M11" s="363" t="s">
        <v>15531</v>
      </c>
      <c r="N11" s="365" t="s">
        <v>15538</v>
      </c>
      <c r="O11" s="365" t="s">
        <v>15539</v>
      </c>
      <c r="P11" s="365" t="s">
        <v>559</v>
      </c>
      <c r="Q11" s="364" t="s">
        <v>15531</v>
      </c>
      <c r="R11" s="216" t="str">
        <f ca="1">IF(ISERROR($V11),"",OFFSET('Smelter Look-up'!$C$4,$V11-4,0)&amp;"")</f>
        <v>Yunnan Chengfeng Non-ferrous Metals Co., Ltd.</v>
      </c>
      <c r="S11" s="224" t="str">
        <f t="shared" ca="1" si="0"/>
        <v>CN</v>
      </c>
      <c r="T11" s="224" t="str">
        <f ca="1">IF(B11="","",IF(ISERROR(MATCH($J11,SorP!$B$1:$B$6230,0)),"",INDIRECT("'SorP'!$A$"&amp;MATCH($J11,SorP!$B$1:$B$6230,0))))</f>
        <v/>
      </c>
      <c r="U11" s="239"/>
      <c r="V11" s="269">
        <f>IF(C11="",NA(),MATCH($B11&amp;$C11,'Smelter Look-up'!$J:$J,0))</f>
        <v>503</v>
      </c>
      <c r="W11" s="270"/>
      <c r="X11" s="270">
        <f t="shared" si="1"/>
        <v>0</v>
      </c>
      <c r="Y11" s="270"/>
      <c r="Z11" s="270"/>
      <c r="AB11" s="272" t="str">
        <f t="shared" si="2"/>
        <v>TinYunnan Chengfeng Non-ferrous Metals Co., Ltd.</v>
      </c>
    </row>
    <row r="12" spans="1:34" s="271" customFormat="1" ht="38.25">
      <c r="A12" s="361" t="s">
        <v>842</v>
      </c>
      <c r="B12" s="354" t="str">
        <f>IF(LEN(A12)=0,"",INDEX('[2]Smelter Reference List'!$A:$A,MATCH($A12,'[2]Smelter Reference List'!$E:$E,0)))</f>
        <v>Tantalum</v>
      </c>
      <c r="C12" s="362" t="str">
        <f>IF(LEN(A12)=0,"",INDEX('[2]Smelter Reference List'!$C:$C,MATCH($A12,'[2]Smelter Reference List'!$E:$E,0)))</f>
        <v>Exotech Inc.</v>
      </c>
      <c r="D12" s="353" t="s">
        <v>1238</v>
      </c>
      <c r="E12" s="353" t="s">
        <v>15540</v>
      </c>
      <c r="F12" s="353" t="s">
        <v>842</v>
      </c>
      <c r="G12" s="353" t="s">
        <v>15504</v>
      </c>
      <c r="H12" s="357">
        <v>0</v>
      </c>
      <c r="I12" s="349" t="s">
        <v>1961</v>
      </c>
      <c r="J12" s="349" t="s">
        <v>1939</v>
      </c>
      <c r="K12" s="365"/>
      <c r="L12" s="365"/>
      <c r="M12" s="365"/>
      <c r="N12" s="365"/>
      <c r="O12" s="365"/>
      <c r="P12" s="365"/>
      <c r="Q12" s="356" t="s">
        <v>15541</v>
      </c>
      <c r="R12" s="216" t="str">
        <f ca="1">IF(ISERROR($V12),"",OFFSET('Smelter Look-up'!$C$4,$V12-4,0)&amp;"")</f>
        <v>Exotech Inc.</v>
      </c>
      <c r="S12" s="224" t="str">
        <f t="shared" ca="1" si="0"/>
        <v>Unknown</v>
      </c>
      <c r="T12" s="224" t="str">
        <f ca="1">IF(B12="","",IF(ISERROR(MATCH($J12,SorP!$B$1:$B$6230,0)),"",INDIRECT("'SorP'!$A$"&amp;MATCH($J12,SorP!$B$1:$B$6230,0))))</f>
        <v>US-FL</v>
      </c>
      <c r="U12" s="239"/>
      <c r="V12" s="269">
        <f>IF(C12="",NA(),MATCH($B12&amp;$C12,'Smelter Look-up'!$J:$J,0))</f>
        <v>292</v>
      </c>
      <c r="W12" s="270"/>
      <c r="X12" s="270">
        <f t="shared" si="1"/>
        <v>0</v>
      </c>
      <c r="Y12" s="270"/>
      <c r="Z12" s="270"/>
      <c r="AB12" s="272" t="str">
        <f t="shared" si="2"/>
        <v>TantalumExotech Inc.</v>
      </c>
    </row>
    <row r="13" spans="1:34" s="271" customFormat="1" ht="63.75">
      <c r="A13" s="361" t="s">
        <v>843</v>
      </c>
      <c r="B13" s="354" t="str">
        <f>IF(LEN(A13)=0,"",INDEX('[2]Smelter Reference List'!$A:$A,MATCH($A13,'[2]Smelter Reference List'!$E:$E,0)))</f>
        <v>Tantalum</v>
      </c>
      <c r="C13" s="362" t="str">
        <f>IF(LEN(A13)=0,"",INDEX('[2]Smelter Reference List'!$C:$C,MATCH($A13,'[2]Smelter Reference List'!$E:$E,0)))</f>
        <v>F&amp;X Electro-Materials Ltd.</v>
      </c>
      <c r="D13" s="353" t="s">
        <v>49</v>
      </c>
      <c r="E13" s="353" t="s">
        <v>1220</v>
      </c>
      <c r="F13" s="353" t="s">
        <v>843</v>
      </c>
      <c r="G13" s="353" t="s">
        <v>15504</v>
      </c>
      <c r="H13" s="357">
        <v>0</v>
      </c>
      <c r="I13" s="349" t="s">
        <v>1962</v>
      </c>
      <c r="J13" s="349" t="s">
        <v>15542</v>
      </c>
      <c r="K13" s="365"/>
      <c r="L13" s="365"/>
      <c r="M13" s="365"/>
      <c r="N13" s="365"/>
      <c r="O13" s="365"/>
      <c r="P13" s="365"/>
      <c r="Q13" s="356" t="s">
        <v>15541</v>
      </c>
      <c r="R13" s="216" t="str">
        <f ca="1">IF(ISERROR($V13),"",OFFSET('Smelter Look-up'!$C$4,$V13-4,0)&amp;"")</f>
        <v>F&amp;X Electro-Materials Ltd.</v>
      </c>
      <c r="S13" s="224" t="str">
        <f t="shared" ca="1" si="0"/>
        <v>CN</v>
      </c>
      <c r="T13" s="224" t="str">
        <f ca="1">IF(B13="","",IF(ISERROR(MATCH($J13,SorP!$B$1:$B$6230,0)),"",INDIRECT("'SorP'!$A$"&amp;MATCH($J13,SorP!$B$1:$B$6230,0))))</f>
        <v/>
      </c>
      <c r="U13" s="239"/>
      <c r="V13" s="269">
        <f>IF(C13="",NA(),MATCH($B13&amp;$C13,'Smelter Look-up'!$J:$J,0))</f>
        <v>294</v>
      </c>
      <c r="W13" s="270"/>
      <c r="X13" s="270">
        <f t="shared" si="1"/>
        <v>0</v>
      </c>
      <c r="Y13" s="270"/>
      <c r="Z13" s="270"/>
      <c r="AB13" s="272" t="str">
        <f t="shared" si="2"/>
        <v>TantalumF&amp;X Electro-Materials Ltd.</v>
      </c>
    </row>
    <row r="14" spans="1:34" s="271" customFormat="1" ht="63.75">
      <c r="A14" s="361" t="s">
        <v>1535</v>
      </c>
      <c r="B14" s="354" t="str">
        <f>IF(LEN(A14)=0,"",INDEX('[2]Smelter Reference List'!$A:$A,MATCH($A14,'[2]Smelter Reference List'!$E:$E,0)))</f>
        <v>Tantalum</v>
      </c>
      <c r="C14" s="362" t="str">
        <f>IF(LEN(A14)=0,"",INDEX('[2]Smelter Reference List'!$C:$C,MATCH($A14,'[2]Smelter Reference List'!$E:$E,0)))</f>
        <v>D Block Metals, LLC</v>
      </c>
      <c r="D14" s="353" t="s">
        <v>1534</v>
      </c>
      <c r="E14" s="353" t="s">
        <v>15540</v>
      </c>
      <c r="F14" s="353" t="s">
        <v>1535</v>
      </c>
      <c r="G14" s="353" t="s">
        <v>15504</v>
      </c>
      <c r="H14" s="357">
        <v>0</v>
      </c>
      <c r="I14" s="349" t="s">
        <v>1987</v>
      </c>
      <c r="J14" s="349" t="s">
        <v>1988</v>
      </c>
      <c r="K14" s="365"/>
      <c r="L14" s="365"/>
      <c r="M14" s="365"/>
      <c r="N14" s="365"/>
      <c r="O14" s="365"/>
      <c r="P14" s="365"/>
      <c r="Q14" s="356" t="s">
        <v>15541</v>
      </c>
      <c r="R14" s="216" t="str">
        <f ca="1">IF(ISERROR($V14),"",OFFSET('Smelter Look-up'!$C$4,$V14-4,0)&amp;"")</f>
        <v>D Block Metals, LLC</v>
      </c>
      <c r="S14" s="224" t="str">
        <f t="shared" ca="1" si="0"/>
        <v>Unknown</v>
      </c>
      <c r="T14" s="224" t="str">
        <f ca="1">IF(B14="","",IF(ISERROR(MATCH($J14,SorP!$B$1:$B$6230,0)),"",INDIRECT("'SorP'!$A$"&amp;MATCH($J14,SorP!$B$1:$B$6230,0))))</f>
        <v>US-NC</v>
      </c>
      <c r="U14" s="239"/>
      <c r="V14" s="269">
        <f>IF(C14="",NA(),MATCH($B14&amp;$C14,'Smelter Look-up'!$J:$J,0))</f>
        <v>291</v>
      </c>
      <c r="W14" s="270"/>
      <c r="X14" s="270">
        <f t="shared" si="1"/>
        <v>0</v>
      </c>
      <c r="Y14" s="270"/>
      <c r="Z14" s="270"/>
      <c r="AB14" s="272" t="str">
        <f t="shared" si="2"/>
        <v>TantalumD Block Metals, LLC</v>
      </c>
    </row>
    <row r="15" spans="1:34" s="271" customFormat="1" ht="63.75">
      <c r="A15" s="361" t="s">
        <v>1559</v>
      </c>
      <c r="B15" s="354" t="str">
        <f>IF(LEN(A15)=0,"",INDEX('[2]Smelter Reference List'!$A:$A,MATCH($A15,'[2]Smelter Reference List'!$E:$E,0)))</f>
        <v>Tantalum</v>
      </c>
      <c r="C15" s="362" t="str">
        <f>IF(LEN(A15)=0,"",INDEX('[2]Smelter Reference List'!$C:$C,MATCH($A15,'[2]Smelter Reference List'!$E:$E,0)))</f>
        <v>H.C. Starck Co., Ltd.</v>
      </c>
      <c r="D15" s="353" t="s">
        <v>1558</v>
      </c>
      <c r="E15" s="353" t="s">
        <v>1004</v>
      </c>
      <c r="F15" s="353" t="s">
        <v>1559</v>
      </c>
      <c r="G15" s="353" t="s">
        <v>15504</v>
      </c>
      <c r="H15" s="357">
        <v>0</v>
      </c>
      <c r="I15" s="349" t="s">
        <v>1993</v>
      </c>
      <c r="J15" s="349" t="s">
        <v>1994</v>
      </c>
      <c r="K15" s="365"/>
      <c r="L15" s="365"/>
      <c r="M15" s="365"/>
      <c r="N15" s="365"/>
      <c r="O15" s="365"/>
      <c r="P15" s="365"/>
      <c r="Q15" s="356" t="s">
        <v>15541</v>
      </c>
      <c r="R15" s="216" t="str">
        <f ca="1">IF(ISERROR($V15),"",OFFSET('Smelter Look-up'!$C$4,$V15-4,0)&amp;"")</f>
        <v>H.C. Starck Co., Ltd.</v>
      </c>
      <c r="S15" s="224" t="str">
        <f t="shared" ca="1" si="0"/>
        <v>TH</v>
      </c>
      <c r="T15" s="224" t="str">
        <f ca="1">IF(B15="","",IF(ISERROR(MATCH($J15,SorP!$B$1:$B$6230,0)),"",INDIRECT("'SorP'!$A$"&amp;MATCH($J15,SorP!$B$1:$B$6230,0))))</f>
        <v>TH-21</v>
      </c>
      <c r="U15" s="239"/>
      <c r="V15" s="269">
        <f>IF(C15="",NA(),MATCH($B15&amp;$C15,'Smelter Look-up'!$J:$J,0))</f>
        <v>300</v>
      </c>
      <c r="W15" s="270"/>
      <c r="X15" s="270">
        <f t="shared" si="1"/>
        <v>0</v>
      </c>
      <c r="Y15" s="270"/>
      <c r="Z15" s="270"/>
      <c r="AB15" s="272" t="str">
        <f t="shared" si="2"/>
        <v>TantalumH.C. Starck Co., Ltd.</v>
      </c>
    </row>
    <row r="16" spans="1:34" s="271" customFormat="1" ht="63.75">
      <c r="A16" s="361" t="s">
        <v>1562</v>
      </c>
      <c r="B16" s="354" t="str">
        <f>IF(LEN(A16)=0,"",INDEX('[2]Smelter Reference List'!$A:$A,MATCH($A16,'[2]Smelter Reference List'!$E:$E,0)))</f>
        <v>Tantalum</v>
      </c>
      <c r="C16" s="362" t="str">
        <f>IF(LEN(A16)=0,"",INDEX('[2]Smelter Reference List'!$C:$C,MATCH($A16,'[2]Smelter Reference List'!$E:$E,0)))</f>
        <v>H.C. Starck Hermsdorf GmbH</v>
      </c>
      <c r="D16" s="353" t="s">
        <v>1561</v>
      </c>
      <c r="E16" s="353" t="s">
        <v>1221</v>
      </c>
      <c r="F16" s="353" t="s">
        <v>1562</v>
      </c>
      <c r="G16" s="353" t="s">
        <v>15504</v>
      </c>
      <c r="H16" s="357">
        <v>0</v>
      </c>
      <c r="I16" s="349" t="s">
        <v>1997</v>
      </c>
      <c r="J16" s="349" t="s">
        <v>15543</v>
      </c>
      <c r="K16" s="365"/>
      <c r="L16" s="365"/>
      <c r="M16" s="365"/>
      <c r="N16" s="365"/>
      <c r="O16" s="365"/>
      <c r="P16" s="365"/>
      <c r="Q16" s="356" t="s">
        <v>15541</v>
      </c>
      <c r="R16" s="216" t="str">
        <f ca="1">IF(ISERROR($V16),"",OFFSET('Smelter Look-up'!$C$4,$V16-4,0)&amp;"")</f>
        <v>H.C. Starck Hermsdorf GmbH</v>
      </c>
      <c r="S16" s="224" t="str">
        <f t="shared" ca="1" si="0"/>
        <v>DE</v>
      </c>
      <c r="T16" s="224" t="str">
        <f ca="1">IF(B16="","",IF(ISERROR(MATCH($J16,SorP!$B$1:$B$6230,0)),"",INDIRECT("'SorP'!$A$"&amp;MATCH($J16,SorP!$B$1:$B$6230,0))))</f>
        <v/>
      </c>
      <c r="U16" s="239"/>
      <c r="V16" s="269">
        <f>IF(C16="",NA(),MATCH($B16&amp;$C16,'Smelter Look-up'!$J:$J,0))</f>
        <v>301</v>
      </c>
      <c r="W16" s="270"/>
      <c r="X16" s="270">
        <f t="shared" si="1"/>
        <v>0</v>
      </c>
      <c r="Y16" s="270"/>
      <c r="Z16" s="270"/>
      <c r="AB16" s="272" t="str">
        <f t="shared" si="2"/>
        <v>TantalumH.C. Starck Hermsdorf GmbH</v>
      </c>
    </row>
    <row r="17" spans="1:28" s="271" customFormat="1" ht="51">
      <c r="A17" s="361" t="s">
        <v>1564</v>
      </c>
      <c r="B17" s="354" t="str">
        <f>IF(LEN(A17)=0,"",INDEX('[2]Smelter Reference List'!$A:$A,MATCH($A17,'[2]Smelter Reference List'!$E:$E,0)))</f>
        <v>Tantalum</v>
      </c>
      <c r="C17" s="362" t="str">
        <f>IF(LEN(A17)=0,"",INDEX('[2]Smelter Reference List'!$C:$C,MATCH($A17,'[2]Smelter Reference List'!$E:$E,0)))</f>
        <v>H.C. Starck Inc.</v>
      </c>
      <c r="D17" s="353" t="s">
        <v>1563</v>
      </c>
      <c r="E17" s="353" t="s">
        <v>15540</v>
      </c>
      <c r="F17" s="353" t="s">
        <v>1564</v>
      </c>
      <c r="G17" s="353" t="s">
        <v>15504</v>
      </c>
      <c r="H17" s="357">
        <v>0</v>
      </c>
      <c r="I17" s="349" t="s">
        <v>1998</v>
      </c>
      <c r="J17" s="349" t="s">
        <v>1863</v>
      </c>
      <c r="K17" s="365"/>
      <c r="L17" s="365"/>
      <c r="M17" s="365"/>
      <c r="N17" s="365"/>
      <c r="O17" s="365"/>
      <c r="P17" s="365"/>
      <c r="Q17" s="356" t="s">
        <v>15541</v>
      </c>
      <c r="R17" s="216" t="str">
        <f ca="1">IF(ISERROR($V17),"",OFFSET('Smelter Look-up'!$C$4,$V17-4,0)&amp;"")</f>
        <v>H.C. Starck Inc.</v>
      </c>
      <c r="S17" s="224" t="str">
        <f t="shared" ca="1" si="0"/>
        <v>Unknown</v>
      </c>
      <c r="T17" s="224" t="str">
        <f ca="1">IF(B17="","",IF(ISERROR(MATCH($J17,SorP!$B$1:$B$6230,0)),"",INDIRECT("'SorP'!$A$"&amp;MATCH($J17,SorP!$B$1:$B$6230,0))))</f>
        <v>US-MA</v>
      </c>
      <c r="U17" s="239"/>
      <c r="V17" s="269">
        <f>IF(C17="",NA(),MATCH($B17&amp;$C17,'Smelter Look-up'!$J:$J,0))</f>
        <v>302</v>
      </c>
      <c r="W17" s="270"/>
      <c r="X17" s="270">
        <f t="shared" si="1"/>
        <v>0</v>
      </c>
      <c r="Y17" s="270"/>
      <c r="Z17" s="270"/>
      <c r="AB17" s="272" t="str">
        <f t="shared" si="2"/>
        <v>TantalumH.C. Starck Inc.</v>
      </c>
    </row>
    <row r="18" spans="1:28" s="271" customFormat="1" ht="51">
      <c r="A18" s="361" t="s">
        <v>1566</v>
      </c>
      <c r="B18" s="354" t="str">
        <f>IF(LEN(A18)=0,"",INDEX('[2]Smelter Reference List'!$A:$A,MATCH($A18,'[2]Smelter Reference List'!$E:$E,0)))</f>
        <v>Tantalum</v>
      </c>
      <c r="C18" s="362" t="str">
        <f>IF(LEN(A18)=0,"",INDEX('[2]Smelter Reference List'!$C:$C,MATCH($A18,'[2]Smelter Reference List'!$E:$E,0)))</f>
        <v>H.C. Starck Ltd.</v>
      </c>
      <c r="D18" s="353" t="s">
        <v>1565</v>
      </c>
      <c r="E18" s="353" t="s">
        <v>1228</v>
      </c>
      <c r="F18" s="353" t="s">
        <v>1566</v>
      </c>
      <c r="G18" s="353" t="s">
        <v>15504</v>
      </c>
      <c r="H18" s="357">
        <v>0</v>
      </c>
      <c r="I18" s="349" t="s">
        <v>1999</v>
      </c>
      <c r="J18" s="349" t="s">
        <v>2000</v>
      </c>
      <c r="K18" s="365"/>
      <c r="L18" s="365"/>
      <c r="M18" s="365"/>
      <c r="N18" s="365"/>
      <c r="O18" s="365"/>
      <c r="P18" s="365"/>
      <c r="Q18" s="356" t="s">
        <v>15541</v>
      </c>
      <c r="R18" s="216" t="str">
        <f ca="1">IF(ISERROR($V18),"",OFFSET('Smelter Look-up'!$C$4,$V18-4,0)&amp;"")</f>
        <v>H.C. Starck Ltd.</v>
      </c>
      <c r="S18" s="224" t="str">
        <f t="shared" ca="1" si="0"/>
        <v>JP</v>
      </c>
      <c r="T18" s="224" t="str">
        <f ca="1">IF(B18="","",IF(ISERROR(MATCH($J18,SorP!$B$1:$B$6230,0)),"",INDIRECT("'SorP'!$A$"&amp;MATCH($J18,SorP!$B$1:$B$6230,0))))</f>
        <v>JP-08</v>
      </c>
      <c r="U18" s="239"/>
      <c r="V18" s="269">
        <f>IF(C18="",NA(),MATCH($B18&amp;$C18,'Smelter Look-up'!$J:$J,0))</f>
        <v>303</v>
      </c>
      <c r="W18" s="270"/>
      <c r="X18" s="270">
        <f t="shared" si="1"/>
        <v>0</v>
      </c>
      <c r="Y18" s="270"/>
      <c r="Z18" s="270"/>
      <c r="AB18" s="272" t="str">
        <f t="shared" si="2"/>
        <v>TantalumH.C. Starck Ltd.</v>
      </c>
    </row>
    <row r="19" spans="1:28" s="271" customFormat="1" ht="89.25">
      <c r="A19" s="361" t="s">
        <v>1567</v>
      </c>
      <c r="B19" s="354" t="str">
        <f>IF(LEN(A19)=0,"",INDEX('[2]Smelter Reference List'!$A:$A,MATCH($A19,'[2]Smelter Reference List'!$E:$E,0)))</f>
        <v>Tantalum</v>
      </c>
      <c r="C19" s="362" t="str">
        <f>IF(LEN(A19)=0,"",INDEX('[2]Smelter Reference List'!$C:$C,MATCH($A19,'[2]Smelter Reference List'!$E:$E,0)))</f>
        <v>H.C. Starck Smelting GmbH &amp; Co. KG</v>
      </c>
      <c r="D19" s="353" t="s">
        <v>2961</v>
      </c>
      <c r="E19" s="353" t="s">
        <v>1221</v>
      </c>
      <c r="F19" s="353" t="s">
        <v>1567</v>
      </c>
      <c r="G19" s="353" t="s">
        <v>15504</v>
      </c>
      <c r="H19" s="357">
        <v>0</v>
      </c>
      <c r="I19" s="349" t="s">
        <v>1996</v>
      </c>
      <c r="J19" s="349" t="s">
        <v>1780</v>
      </c>
      <c r="K19" s="365"/>
      <c r="L19" s="365"/>
      <c r="M19" s="365"/>
      <c r="N19" s="365"/>
      <c r="O19" s="365"/>
      <c r="P19" s="365"/>
      <c r="Q19" s="356" t="s">
        <v>15541</v>
      </c>
      <c r="R19" s="216" t="str">
        <f ca="1">IF(ISERROR($V19),"",OFFSET('Smelter Look-up'!$C$4,$V19-4,0)&amp;"")</f>
        <v>H.C. Starck Smelting GmbH &amp; Co. KG</v>
      </c>
      <c r="S19" s="224" t="str">
        <f t="shared" ca="1" si="0"/>
        <v>DE</v>
      </c>
      <c r="T19" s="224" t="str">
        <f ca="1">IF(B19="","",IF(ISERROR(MATCH($J19,SorP!$B$1:$B$6230,0)),"",INDIRECT("'SorP'!$A$"&amp;MATCH($J19,SorP!$B$1:$B$6230,0))))</f>
        <v>DE-BW</v>
      </c>
      <c r="U19" s="239"/>
      <c r="V19" s="269">
        <f>IF(C19="",NA(),MATCH($B19&amp;$C19,'Smelter Look-up'!$J:$J,0))</f>
        <v>304</v>
      </c>
      <c r="W19" s="270"/>
      <c r="X19" s="270">
        <f t="shared" si="1"/>
        <v>0</v>
      </c>
      <c r="Y19" s="270"/>
      <c r="Z19" s="270"/>
      <c r="AB19" s="272" t="str">
        <f t="shared" si="2"/>
        <v>TantalumH.C. Starck Smelting GmbH &amp; Co. KG</v>
      </c>
    </row>
    <row r="20" spans="1:28" s="271" customFormat="1" ht="89.25">
      <c r="A20" s="361" t="s">
        <v>1557</v>
      </c>
      <c r="B20" s="354" t="str">
        <f>IF(LEN(A20)=0,"",INDEX('[2]Smelter Reference List'!$A:$A,MATCH($A20,'[2]Smelter Reference List'!$E:$E,0)))</f>
        <v>Tantalum</v>
      </c>
      <c r="C20" s="362" t="str">
        <f>IF(LEN(A20)=0,"",INDEX('[2]Smelter Reference List'!$C:$C,MATCH($A20,'[2]Smelter Reference List'!$E:$E,0)))</f>
        <v>Global Advanced Metals Boyertown</v>
      </c>
      <c r="D20" s="353" t="s">
        <v>1556</v>
      </c>
      <c r="E20" s="353" t="s">
        <v>15540</v>
      </c>
      <c r="F20" s="353" t="s">
        <v>1557</v>
      </c>
      <c r="G20" s="353" t="s">
        <v>15504</v>
      </c>
      <c r="H20" s="357">
        <v>0</v>
      </c>
      <c r="I20" s="349" t="s">
        <v>2001</v>
      </c>
      <c r="J20" s="349" t="s">
        <v>1983</v>
      </c>
      <c r="K20" s="365"/>
      <c r="L20" s="365"/>
      <c r="M20" s="365"/>
      <c r="N20" s="365"/>
      <c r="O20" s="365"/>
      <c r="P20" s="365"/>
      <c r="Q20" s="356" t="s">
        <v>15541</v>
      </c>
      <c r="R20" s="216" t="str">
        <f ca="1">IF(ISERROR($V20),"",OFFSET('Smelter Look-up'!$C$4,$V20-4,0)&amp;"")</f>
        <v>Global Advanced Metals Boyertown</v>
      </c>
      <c r="S20" s="224" t="str">
        <f t="shared" ca="1" si="0"/>
        <v>Unknown</v>
      </c>
      <c r="T20" s="224" t="str">
        <f ca="1">IF(B20="","",IF(ISERROR(MATCH($J20,SorP!$B$1:$B$6230,0)),"",INDIRECT("'SorP'!$A$"&amp;MATCH($J20,SorP!$B$1:$B$6230,0))))</f>
        <v>US-PA</v>
      </c>
      <c r="U20" s="239"/>
      <c r="V20" s="269">
        <f>IF(C20="",NA(),MATCH($B20&amp;$C20,'Smelter Look-up'!$J:$J,0))</f>
        <v>297</v>
      </c>
      <c r="W20" s="270"/>
      <c r="X20" s="270">
        <f t="shared" si="1"/>
        <v>0</v>
      </c>
      <c r="Y20" s="270"/>
      <c r="Z20" s="270"/>
      <c r="AB20" s="272" t="str">
        <f t="shared" si="2"/>
        <v>TantalumGlobal Advanced Metals Boyertown</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50" priority="35" stopIfTrue="1">
      <formula>IF(B586="",TRUE)</formula>
    </cfRule>
    <cfRule type="expression" dxfId="49" priority="46" stopIfTrue="1">
      <formula>IF(AND(COUNTIF(MetalSmelter,B586&amp;C586)=0,LEN(C586)&gt;0), TRUE, FALSE)</formula>
    </cfRule>
  </conditionalFormatting>
  <conditionalFormatting sqref="D586:D2493">
    <cfRule type="expression" dxfId="48" priority="29" stopIfTrue="1">
      <formula>IF(AND(LEN($C586) &gt;0, ($C586 &lt;&gt; "Smelter Not Listed")),1,0)</formula>
    </cfRule>
    <cfRule type="expression" dxfId="47" priority="54" stopIfTrue="1">
      <formula>IF(AND(D586="",$C586=$X$4),TRUE)</formula>
    </cfRule>
    <cfRule type="expression" dxfId="46" priority="55" stopIfTrue="1">
      <formula>IF(FIND("!",D586),TRUE)</formula>
    </cfRule>
  </conditionalFormatting>
  <conditionalFormatting sqref="G586:G2493">
    <cfRule type="expression" dxfId="45" priority="56" stopIfTrue="1">
      <formula>IF(FIND("Enter smelter details",G586),TRUE)</formula>
    </cfRule>
  </conditionalFormatting>
  <conditionalFormatting sqref="R586:R2494 E586:E2493">
    <cfRule type="expression" dxfId="44" priority="42" stopIfTrue="1">
      <formula>IF(AND(E586="",$C586=$X$4),TRUE)</formula>
    </cfRule>
    <cfRule type="expression" dxfId="43" priority="43" stopIfTrue="1">
      <formula>IF(FIND("!",E586),TRUE)</formula>
    </cfRule>
  </conditionalFormatting>
  <conditionalFormatting sqref="F586:F2493">
    <cfRule type="expression" dxfId="42" priority="33" stopIfTrue="1">
      <formula>IF(AND(LEN($A586)&gt;0,$A586&lt;&gt;$F586),TRUE,FALSE)</formula>
    </cfRule>
  </conditionalFormatting>
  <conditionalFormatting sqref="C586:C2493">
    <cfRule type="expression" dxfId="41" priority="32" stopIfTrue="1">
      <formula>IF(AND(B586&lt;&gt;"",C586=""),TRUE)</formula>
    </cfRule>
  </conditionalFormatting>
  <conditionalFormatting sqref="B21:B585">
    <cfRule type="expression" dxfId="40" priority="11" stopIfTrue="1">
      <formula>IF(B21="",TRUE)</formula>
    </cfRule>
    <cfRule type="expression" dxfId="39" priority="14" stopIfTrue="1">
      <formula>IF(AND(COUNTIF(MetalSmelter,B21&amp;C21)=0,LEN(C21)&gt;0), TRUE, FALSE)</formula>
    </cfRule>
  </conditionalFormatting>
  <conditionalFormatting sqref="D21:D585">
    <cfRule type="expression" dxfId="38" priority="8" stopIfTrue="1">
      <formula>IF(AND(LEN($C21) &gt;0, ($C21 &lt;&gt; "Smelter Not Listed")),1,0)</formula>
    </cfRule>
    <cfRule type="expression" dxfId="37" priority="15" stopIfTrue="1">
      <formula>IF(AND(D21="",$C21=$X$4),TRUE)</formula>
    </cfRule>
    <cfRule type="expression" dxfId="36" priority="16" stopIfTrue="1">
      <formula>IF(FIND("!",D21),TRUE)</formula>
    </cfRule>
  </conditionalFormatting>
  <conditionalFormatting sqref="G21:G585">
    <cfRule type="expression" dxfId="35" priority="17" stopIfTrue="1">
      <formula>IF(FIND("Enter smelter details",G21),TRUE)</formula>
    </cfRule>
  </conditionalFormatting>
  <conditionalFormatting sqref="R5:R585 E21:E585">
    <cfRule type="expression" dxfId="34" priority="12" stopIfTrue="1">
      <formula>IF(AND(E5="",$C5=$X$4),TRUE)</formula>
    </cfRule>
    <cfRule type="expression" dxfId="33" priority="13" stopIfTrue="1">
      <formula>IF(FIND("!",E5),TRUE)</formula>
    </cfRule>
  </conditionalFormatting>
  <conditionalFormatting sqref="F21:F585">
    <cfRule type="expression" dxfId="32" priority="10" stopIfTrue="1">
      <formula>IF(AND(LEN($A21)&gt;0,$A21&lt;&gt;$F21),TRUE,FALSE)</formula>
    </cfRule>
  </conditionalFormatting>
  <conditionalFormatting sqref="C21:C585">
    <cfRule type="expression" dxfId="31" priority="9" stopIfTrue="1">
      <formula>IF(AND(B21&lt;&gt;"",C21=""),TRUE)</formula>
    </cfRule>
  </conditionalFormatting>
  <conditionalFormatting sqref="B5:B20">
    <cfRule type="expression" dxfId="30" priority="5" stopIfTrue="1">
      <formula>IF(B5="",TRUE)</formula>
    </cfRule>
    <cfRule type="expression" dxfId="29" priority="6" stopIfTrue="1">
      <formula>IF(AND(COUNTIF(MetalSmelter,B5&amp;C5)=0,LEN(C5)&gt;0), TRUE, FALSE)</formula>
    </cfRule>
  </conditionalFormatting>
  <conditionalFormatting sqref="G5:G20">
    <cfRule type="expression" dxfId="28" priority="7" stopIfTrue="1">
      <formula>IF(FIND("Enter smelter details",G5),TRUE)</formula>
    </cfRule>
  </conditionalFormatting>
  <conditionalFormatting sqref="F5:F20 A5:A9">
    <cfRule type="expression" dxfId="27" priority="4" stopIfTrue="1">
      <formula>IF(AND(LEN($A5)&gt;0,$A5&lt;&gt;$F5),TRUE,FALSE)</formula>
    </cfRule>
  </conditionalFormatting>
  <conditionalFormatting sqref="C5:C20">
    <cfRule type="expression" dxfId="26" priority="3" stopIfTrue="1">
      <formula>IF(AND(B5&lt;&gt;"",C5=""),TRUE)</formula>
    </cfRule>
  </conditionalFormatting>
  <conditionalFormatting sqref="D5:E20">
    <cfRule type="expression" dxfId="25" priority="1" stopIfTrue="1">
      <formula>IF(AND(D5="",$C5=$U$4),TRUE)</formula>
    </cfRule>
    <cfRule type="expression" dxfId="24" priority="2" stopIfTrue="1">
      <formula>IF(FIND("!",D5),TRUE)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 ref="L5" r:id="rId3" display="mailto:jose.ore@minsur.com"/>
  </hyperlinks>
  <pageMargins left="0.70866141732283472" right="0.70866141732283472" top="0.74803149606299213" bottom="0.74803149606299213" header="0.31496062992125984" footer="0.31496062992125984"/>
  <pageSetup scale="43" fitToWidth="2" fitToHeight="100" orientation="landscape" r:id="rId4"/>
  <headerFooter>
    <oddHeader>&amp;P ページ</oddHeader>
  </headerFooter>
  <drawing r:id="rId5"/>
  <legacyDrawing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70"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62" t="str">
        <f ca="1">OFFSET(L!$C$1,MATCH("Checker"&amp;ADDRESS(ROW(),COLUMN(),4),L!$A:$A,0)-1,SL,,)</f>
        <v>To ensure all required fields have been populated before submitting to your customers review form for any line items highlighted in red</v>
      </c>
      <c r="B1" s="462"/>
      <c r="C1" s="462"/>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 xml:space="preserve">Elmo Motion Control </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06">
      <c r="A6" s="106" t="str">
        <f ca="1">Declaration!B10</f>
        <v>Description of Scope:</v>
      </c>
      <c r="B6" s="105" t="str">
        <f>Declaration!D10</f>
        <v>Elmo is the answer to industry needs for increasingly complex, high-tech motion control solutions. With over 25 years of accumulated knowledge and experience, global representation, and renowned reliability, we are always one-step-ahead in developing innovative, feature-rich, high power-density, and ultra-compact products that give our clients a competitive edge.
We are proud to say that our digital servo drives and network motion controllers have been integrated by leading machine manufacturers around the world in a wide variety of challenging industries – be it industrial or military, where performance, precision and consistency of operation are paramount.
We constantly pour resources and soul into improving our technology, products, services, and business processes. We understand and meet our customer's requirements and expectations consistently and timeously. We are committed to advancing the motion control industry as a whole.
We are inspiring motion. Since 1988.</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 xml:space="preserve">Yaron Ohana </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Yarono@elmomc.com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+97239292338</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 xml:space="preserve">yaron Ohana </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yarono@elmomc.com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+97239292338</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43617</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t="str">
        <f>IF(AND($B$15="Yes",$B$20="Yes"),Declaration!D38,0)</f>
        <v>No</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t="str">
        <f>IF(AND($B$15="Yes",$B$20="Yes"),Declaration!D44,0)</f>
        <v>Unknown</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Unknown</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Unknown</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t="str">
        <f>IF(AND($B$15="Yes",$B$20="Yes"),Declaration!D50,0)</f>
        <v>Greater than 90%</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t="str">
        <f>IF(AND($B$16="Yes",$B$21="Yes"),Declaration!D51,0)</f>
        <v>Greater than 90%</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t="str">
        <f>IF(AND($B$17="Yes",$B$22="Yes"),Declaration!D52,0)</f>
        <v>Greater than 90%</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t="str">
        <f>IF(AND($B$15="Yes",$B$20="Yes"),Declaration!D56,0)</f>
        <v>Yes</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http://www.elmomc.com/standards/standards-compliance.htm</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Complete</v>
      </c>
      <c r="D62" s="111" t="str">
        <f>IF(H62=0,"","Click here to provide smelter information")</f>
        <v/>
      </c>
      <c r="E62" s="87" t="s">
        <v>1437</v>
      </c>
      <c r="F62" s="110">
        <f>F25</f>
        <v>1</v>
      </c>
      <c r="G62" s="84">
        <f>IF(AND(COUNTIF(SmelterIdetifiedForMetal,"Tantalum")&gt;0,COUNTIF('Smelter List'!AB$5:AB$2493,"Tantalum?*")&gt;0),0,1)</f>
        <v>0</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List'!AB$5:AB$2493,"Gold?*")&gt;0),0,1)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64" t="str">
        <f ca="1">OFFSET(L!$C$1,MATCH("Product List"&amp;ADDRESS(ROW(),COLUMN(),4),L!$A:$A,0)-1,SL,,)</f>
        <v>Completion required only if reporting level "Product (or List of Products)" selected on the 'Declaration' worksheet.</v>
      </c>
      <c r="B1" s="465"/>
      <c r="C1" s="465"/>
      <c r="D1" s="465"/>
      <c r="E1" s="149"/>
    </row>
    <row r="2" spans="1:6">
      <c r="A2" s="29"/>
      <c r="B2" s="151"/>
      <c r="C2" s="151"/>
      <c r="D2"/>
      <c r="E2" s="30"/>
    </row>
    <row r="3" spans="1:6">
      <c r="A3" s="29"/>
      <c r="B3" s="151"/>
      <c r="C3" s="151"/>
      <c r="D3" s="151"/>
      <c r="E3" s="30"/>
    </row>
    <row r="4" spans="1:6" ht="15.75" customHeight="1">
      <c r="A4" s="29"/>
      <c r="B4" s="463" t="s">
        <v>1014</v>
      </c>
      <c r="C4" s="463"/>
      <c r="D4" s="463"/>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66" t="str">
        <f ca="1">OFFSET(L!$C$1,MATCH("General"&amp;"Cpy",L!$A:$A,0)-1,SL,,)</f>
        <v>© 2019 Responsible Minerals Initiative. All rights reserved.</v>
      </c>
      <c r="C1001" s="466"/>
      <c r="D1001" s="466"/>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6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7"/>
      <c r="C1" s="467"/>
      <c r="D1" s="467"/>
      <c r="E1" s="467"/>
      <c r="F1" s="467"/>
      <c r="G1" s="467"/>
    </row>
    <row r="2" spans="1:16">
      <c r="A2" s="468"/>
      <c r="B2" s="468"/>
      <c r="C2" s="468"/>
      <c r="D2" s="468"/>
      <c r="E2" s="468"/>
      <c r="F2" s="468"/>
      <c r="G2" s="468"/>
      <c r="H2" s="468"/>
      <c r="I2" s="468"/>
    </row>
    <row r="3" spans="1:16">
      <c r="A3" s="468"/>
      <c r="B3" s="468"/>
      <c r="C3" s="468"/>
      <c r="D3" s="468"/>
      <c r="E3" s="468"/>
      <c r="F3" s="468"/>
      <c r="G3" s="468"/>
      <c r="H3" s="468"/>
      <c r="I3" s="468"/>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28">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8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56.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85.25">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42.25">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13.7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45">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71.25">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57">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Yaron Ohana</cp:lastModifiedBy>
  <cp:lastPrinted>2015-04-21T20:47:43Z</cp:lastPrinted>
  <dcterms:created xsi:type="dcterms:W3CDTF">2010-06-21T21:00:23Z</dcterms:created>
  <dcterms:modified xsi:type="dcterms:W3CDTF">2019-11-13T09:43:27Z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